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 firstSheet="4" activeTab="4"/>
  </bookViews>
  <sheets>
    <sheet name="แผนคลัง" sheetId="26" r:id="rId1"/>
    <sheet name="รายงานแผนคลัง" sheetId="27" r:id="rId2"/>
    <sheet name="แผนเงินรวม" sheetId="29" r:id="rId3"/>
    <sheet name="รายงาน" sheetId="28" r:id="rId4"/>
    <sheet name="ปรับแผน-รวม" sheetId="23" r:id="rId5"/>
    <sheet name="ปรับแผน-ประปา" sheetId="15" r:id="rId6"/>
    <sheet name="Sheet1" sheetId="30" r:id="rId7"/>
  </sheets>
  <calcPr calcId="124519"/>
</workbook>
</file>

<file path=xl/calcChain.xml><?xml version="1.0" encoding="utf-8"?>
<calcChain xmlns="http://schemas.openxmlformats.org/spreadsheetml/2006/main">
  <c r="G14" i="23"/>
  <c r="F14"/>
  <c r="E14"/>
  <c r="G15"/>
  <c r="G13"/>
  <c r="F13"/>
  <c r="E13"/>
  <c r="D13" s="1"/>
  <c r="G12"/>
  <c r="F12"/>
  <c r="E12"/>
  <c r="E15"/>
  <c r="D12"/>
  <c r="G16"/>
  <c r="F16"/>
  <c r="E16"/>
  <c r="G19"/>
  <c r="G21"/>
  <c r="D12" i="15"/>
  <c r="D13"/>
  <c r="D16"/>
  <c r="D15"/>
  <c r="D20"/>
  <c r="D19"/>
  <c r="D18"/>
  <c r="D17"/>
  <c r="D14"/>
  <c r="G22"/>
  <c r="F22"/>
  <c r="E22"/>
  <c r="D11"/>
  <c r="D10"/>
  <c r="D20" i="23"/>
  <c r="D19"/>
  <c r="D18"/>
  <c r="D17"/>
  <c r="D16"/>
  <c r="D15"/>
  <c r="D11"/>
  <c r="D10"/>
  <c r="E15" i="29"/>
  <c r="G13"/>
  <c r="F13"/>
  <c r="E13"/>
  <c r="G12"/>
  <c r="F12"/>
  <c r="E12"/>
  <c r="G11"/>
  <c r="F11"/>
  <c r="E11"/>
  <c r="G10"/>
  <c r="F10"/>
  <c r="E10"/>
  <c r="G14"/>
  <c r="F14"/>
  <c r="E14"/>
  <c r="E17"/>
  <c r="G20"/>
  <c r="F20"/>
  <c r="E20"/>
  <c r="D8"/>
  <c r="D9"/>
  <c r="D10"/>
  <c r="D11"/>
  <c r="D12"/>
  <c r="D13"/>
  <c r="D14"/>
  <c r="D15"/>
  <c r="D16"/>
  <c r="D17"/>
  <c r="D18"/>
  <c r="D20"/>
  <c r="G22" i="26"/>
  <c r="F22"/>
  <c r="E22"/>
  <c r="D10"/>
  <c r="D11"/>
  <c r="D12"/>
  <c r="D13"/>
  <c r="D14"/>
  <c r="D15"/>
  <c r="D16"/>
  <c r="D17"/>
  <c r="D18"/>
  <c r="D19"/>
  <c r="D20"/>
  <c r="F21" i="23"/>
  <c r="E21" l="1"/>
  <c r="D14"/>
  <c r="D22" i="15"/>
  <c r="D21" i="23"/>
  <c r="D22" i="26"/>
</calcChain>
</file>

<file path=xl/sharedStrings.xml><?xml version="1.0" encoding="utf-8"?>
<sst xmlns="http://schemas.openxmlformats.org/spreadsheetml/2006/main" count="209" uniqueCount="109">
  <si>
    <t>องค์การบริหารส่วนตำบลดอนตะโก</t>
  </si>
  <si>
    <t>รวม</t>
  </si>
  <si>
    <t>รหัสงาน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</si>
  <si>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</si>
  <si>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</si>
  <si>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</si>
  <si>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</si>
  <si>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</si>
  <si>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</si>
  <si>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 xml:space="preserve">     รหัสแผนงาน</t>
  </si>
  <si>
    <t>บันทึกข้อความ</t>
  </si>
  <si>
    <t xml:space="preserve"> เรียน    นายกองค์การบริหารส่วนตำบลดอนตะโก</t>
  </si>
  <si>
    <t>( แผนงานบริหารงานทั่วไป     งานบริหารงานคลัง )</t>
  </si>
  <si>
    <t xml:space="preserve">           ( นายสมเกียรติ   สุทธิพันธ์ )</t>
  </si>
  <si>
    <t>จึงเรียนมาเพื่อโปรดพิจารณา</t>
  </si>
  <si>
    <t>( นางกาญจนา  โกษาพงค์ )</t>
  </si>
  <si>
    <t>รายงาน</t>
  </si>
  <si>
    <t xml:space="preserve">             หัวหน้าหน่วยงาน</t>
  </si>
  <si>
    <t xml:space="preserve">หน่วยงานคลัง ได้รวบรวมแผนการใช้จ่ายเงินของหน่วยงานสำนักงานปลัด  หน่วยงานส่วนโยธา </t>
  </si>
  <si>
    <t xml:space="preserve">          .........................................................................................</t>
  </si>
  <si>
    <t xml:space="preserve">          ........................................................................................</t>
  </si>
  <si>
    <t>ระเบียบกระทรวงมหาดไทย  ว่าด้วยการรับเงิน  การเบิกจ่ายเงิน  การฝากเงิน  การเก็บรักษาเงิน</t>
  </si>
  <si>
    <t xml:space="preserve">และสอดคล้องกับฐานะการคลังขององค์กรปกครองส่วนท้องถิ่น   การจัดทำแผนการใช้จ่ายเงินให้เป็นไปตาม    </t>
  </si>
  <si>
    <t>แบบที่กรมส่งเสริมการปกครองท้องถิ่นกำหนด "</t>
  </si>
  <si>
    <t>และการตรวจเงินขององค์กรปกครองส่วนท้องถิ่น พ.ศ.2547   ข้อ 38   " ก่อนการเบิกจ่ายเงินตามงบประมาณ</t>
  </si>
  <si>
    <t>กระทรวงมหาดไทย  ว่าด้วยการรับเงิน   การเบิกจ่ายเงิน   การฝากเงิน  การเก็บรักษาเงิน  และการตรวจเงินของ</t>
  </si>
  <si>
    <t>ประชาสัมพันธ์ให้ประชาชนทราบทางอินเตอร์เน็ต</t>
  </si>
  <si>
    <t>จึงเรียนมาเพื่อโปรดพิจารณาอนุมัติ</t>
  </si>
  <si>
    <t>คำสั่ง ………………………………….................................................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</si>
  <si>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</si>
  <si>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</si>
  <si>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</si>
  <si>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</si>
  <si>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</si>
  <si>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</si>
  <si>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</si>
  <si>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</si>
  <si>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</si>
  <si>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</si>
  <si>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</si>
  <si>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</si>
  <si>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งบประมาณรายจ่าย   ประจำปี พ.ศ. 2554</t>
  </si>
  <si>
    <t>ดอนตะโก    ประกาศให้ประชาชนทราบทางหอกระจายข่าวประจำหมู่บ้าน       และแจ้งเจ้าพนักงานธุรการ</t>
  </si>
  <si>
    <t xml:space="preserve">        นักวิชาการเงินและบัญชี</t>
  </si>
  <si>
    <t>ตำแหน่ง  นักวิชาการเงินและบัญชี</t>
  </si>
  <si>
    <r>
      <t xml:space="preserve"> ส่วนราชการ          </t>
    </r>
    <r>
      <rPr>
        <sz val="16"/>
        <rFont val="TH SarabunIT๙"/>
        <family val="2"/>
      </rPr>
      <t>องค์การบริหารส่วนตำบลดอนตะโก  ( ส่วนการคลัง )</t>
    </r>
  </si>
  <si>
    <r>
      <t xml:space="preserve">                </t>
    </r>
    <r>
      <rPr>
        <b/>
        <sz val="14"/>
        <rFont val="TH SarabunIT๙"/>
        <family val="2"/>
      </rPr>
      <t xml:space="preserve"> ความเห็นปลัดองค์การบริหารส่วนตำบล</t>
    </r>
  </si>
  <si>
    <t>รายจ่ายประจำปี   หรืองบประมาณรายจ่ายเพิ่มเติม   ให้หน่วยงานผู้เบิกยื่นแผนการใช้จ่ายเงินต่อหน่วยงานคลัง</t>
  </si>
  <si>
    <t>ทุกสามเดือน   ในกรณีที่มีความจำเป็น     อาจปรับแผนการใช้จ่ายเงินของหน่วยงานผู้เบิกได้ตามความเหมาะสม</t>
  </si>
  <si>
    <t>องค์กรปกครองส่วนท้องถิ่น  พ.ศ. 2547    ข้อ 38   เห็นควรแจ้งผู้ประกาศข่าวประจำหมู่บ้านและชุมชนตำบล</t>
  </si>
  <si>
    <t xml:space="preserve">                 ( นางกาญจนา   โกษาพงค์  )</t>
  </si>
  <si>
    <t xml:space="preserve">                  ( นางสุพานี    วงษ์นุรักษ์ )</t>
  </si>
  <si>
    <t xml:space="preserve">         หัวหน้าส่วนการคลัง</t>
  </si>
  <si>
    <t xml:space="preserve">           ส.ต.ต. </t>
  </si>
  <si>
    <t xml:space="preserve">         ( ไพโรจน์   องอาจ )</t>
  </si>
  <si>
    <t xml:space="preserve">   ปลัดองค์การบริหารส่วนตำบล</t>
  </si>
  <si>
    <t xml:space="preserve">                    นายกองค์การบริหารส่วนตำบลดอนตะโก</t>
  </si>
  <si>
    <t xml:space="preserve">                   ตำแหน่ง      หัวหน้าส่วนการคลัง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</si>
  <si>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</si>
  <si>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</si>
  <si>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>เสร็จสิ้นเรียบร้อยแล้ว   รายละเอียดปรากฎตามเอกสารแนบท้าย</t>
  </si>
  <si>
    <t xml:space="preserve">                      ตำแหน่ง      หัวหน้าส่วนการคลัง</t>
  </si>
  <si>
    <t>ตำแหน่ง   นักวิชาการเงินและบัญชี</t>
  </si>
  <si>
    <t>00110</t>
  </si>
  <si>
    <t>00113</t>
  </si>
  <si>
    <t>กรกฎาคม</t>
  </si>
  <si>
    <t>สิงหาคม</t>
  </si>
  <si>
    <t>กันยายน</t>
  </si>
  <si>
    <t>ไตรมาสที่  4     ตั้งแต่เดือน กรกฎาคม  2554    ถึงเดือน  กันยายน  2554</t>
  </si>
  <si>
    <r>
      <t xml:space="preserve"> ที่</t>
    </r>
    <r>
      <rPr>
        <sz val="16"/>
        <rFont val="TH SarabunIT๙"/>
        <family val="2"/>
      </rPr>
      <t>…………………………………</t>
    </r>
    <r>
      <rPr>
        <b/>
        <sz val="18"/>
        <rFont val="TH SarabunIT๙"/>
        <family val="2"/>
      </rPr>
      <t>วันที่</t>
    </r>
    <r>
      <rPr>
        <sz val="18"/>
        <rFont val="TH SarabunIT๙"/>
        <family val="2"/>
      </rPr>
      <t xml:space="preserve"> </t>
    </r>
    <r>
      <rPr>
        <sz val="16"/>
        <rFont val="TH SarabunIT๙"/>
        <family val="2"/>
      </rPr>
      <t xml:space="preserve">    21</t>
    </r>
  </si>
  <si>
    <t xml:space="preserve">  กรกฎาคม    2554</t>
  </si>
  <si>
    <r>
      <t xml:space="preserve"> เรื่อง</t>
    </r>
    <r>
      <rPr>
        <sz val="16"/>
        <rFont val="TH SarabunIT๙"/>
        <family val="2"/>
      </rPr>
      <t xml:space="preserve">   รายงานแผนการใช้จ่ายเงินรวม  ข้อบัญญัติงบประมาณรายจ่าย  ไตรมาสที่ 4  ปีงบประมาณ พ.ศ. 2554</t>
    </r>
  </si>
  <si>
    <t>และ หน่วยงานส่วนการคลัง ไตรมาสที่ 4 ตั้งแต่เดือน กรกฎาคม - กันยายน 2554  เพื่อดำเนินการตามระเบียบ</t>
  </si>
  <si>
    <t>ปรับแผนการใช้จ่ายเงินรวม ( ครั้งที่ 1 )</t>
  </si>
  <si>
    <t xml:space="preserve">และสอดคล้องกับฐานะการคลังขององค์กรปกครองส่วนท้องถิ่น      การจัดทำแผนการใช้จ่ายเงินให้เป็นไปตาม    </t>
  </si>
  <si>
    <t>งบประมาณรายจ่าย ประจำปี พ.ศ. 2555</t>
  </si>
  <si>
    <t>รายจ่ายประจำปี  หรืองบประมาณรายจ่ายเพิ่มเติม   ให้หน่วยงานผู้เบิกยื่นแผนการใช้จ่ายเงินต่อหน่วยงานคลัง</t>
  </si>
  <si>
    <t>ทุกสามเดือน   ในกรณีที่มีความจำเป็น   อาจปรับแผนการใช้จ่ายเงินของหน่วยงานผู้เบิกได้ตามความเหมาะสม</t>
  </si>
  <si>
    <t xml:space="preserve"> ( นางณัฎฐา   ไชยบุญ )</t>
  </si>
  <si>
    <t xml:space="preserve">                 รายงาน</t>
  </si>
  <si>
    <r>
      <t xml:space="preserve"> เรื่อง</t>
    </r>
    <r>
      <rPr>
        <sz val="16"/>
        <rFont val="TH SarabunIT๙"/>
        <family val="2"/>
      </rPr>
      <t xml:space="preserve">   ขอรายงานแผนการใช้จ่ายเงินของหน่วยงานส่วนการคลัง   ไตรมาสที่  2   ปีงบประมาณ  พ.ศ. 2555</t>
    </r>
  </si>
  <si>
    <t>องค์การบริหารส่วนตำบลไชยมนตรี  อำเภอเมืองนครศรีธรรมราช   จังหวัดนครศรีธรรมราช</t>
  </si>
  <si>
    <t>แผนการใช้จ่ายเงินของหน่วยงาน  ส่วนการคลัง</t>
  </si>
  <si>
    <t xml:space="preserve">  ธันวาคม    2554</t>
  </si>
  <si>
    <t xml:space="preserve">หน่วยงานคลัง   ได้จัดทำแผนการใช้จ่ายเงินของหน่วยงานส่วนการคลัง   ไตรมาสที่  2     ตั้งแต่ </t>
  </si>
  <si>
    <t xml:space="preserve">เดือน  มกราคม - มีนาคม 2555     ตามข้อบัญญัติงบประมาณรายจ่าย ประจำปีงบประมาณ  พ.ศ. 2555  </t>
  </si>
  <si>
    <t xml:space="preserve">                     ( นางณัฎฐา  ไชยบุญ  )</t>
  </si>
  <si>
    <t xml:space="preserve">           ( นายเชาวลิต   สุพรัตน์ )</t>
  </si>
  <si>
    <t xml:space="preserve">                  นายกองค์การบริหารส่วนตำบลไชยมนตรี</t>
  </si>
  <si>
    <t xml:space="preserve">     (  นายภูษิต  จิตสมพงษ์ )</t>
  </si>
  <si>
    <t xml:space="preserve">                   ( นางสุพานี    วงษ์นุรักษ์ )</t>
  </si>
  <si>
    <t xml:space="preserve">          หัวหน้าส่วนการคลัง</t>
  </si>
  <si>
    <t xml:space="preserve"> เรียน    นายกองค์การบริหารส่วนตำบลไชยมนตรี</t>
  </si>
  <si>
    <r>
      <t xml:space="preserve"> ที่     </t>
    </r>
    <r>
      <rPr>
        <sz val="16"/>
        <rFont val="TH SarabunIT๙"/>
        <family val="2"/>
      </rPr>
      <t xml:space="preserve">นศ 84002 / 40 </t>
    </r>
    <r>
      <rPr>
        <b/>
        <sz val="16"/>
        <rFont val="TH SarabunIT๙"/>
        <family val="2"/>
      </rPr>
      <t xml:space="preserve">   </t>
    </r>
    <r>
      <rPr>
        <b/>
        <sz val="18"/>
        <rFont val="TH SarabunIT๙"/>
        <family val="2"/>
      </rPr>
      <t xml:space="preserve">   วันที่</t>
    </r>
    <r>
      <rPr>
        <sz val="18"/>
        <rFont val="TH SarabunIT๙"/>
        <family val="2"/>
      </rPr>
      <t xml:space="preserve"> </t>
    </r>
    <r>
      <rPr>
        <sz val="16"/>
        <rFont val="TH SarabunIT๙"/>
        <family val="2"/>
      </rPr>
      <t xml:space="preserve">      </t>
    </r>
  </si>
  <si>
    <r>
      <t xml:space="preserve"> ส่วนราชการ          </t>
    </r>
    <r>
      <rPr>
        <sz val="16"/>
        <rFont val="TH SarabunIT๙"/>
        <family val="2"/>
      </rPr>
      <t>องค์การบริหารส่วนตำบลไชยมนตรี  ( ส่วนการคลัง )</t>
    </r>
  </si>
  <si>
    <t>ไตรมาสที่ 1   ตั้งแต่เดือน ตุลาคม  2554   ถึง เดือน ธันวาคม  2554</t>
  </si>
  <si>
    <t>ตุลาคม</t>
  </si>
  <si>
    <t>พฤศจิกายน</t>
  </si>
  <si>
    <t>ธันวาคม</t>
  </si>
  <si>
    <t>งบประมาณรายจ่าย  ประจำปี  พ.ศ. 2555</t>
  </si>
  <si>
    <t>องค์การบริหารส่วนตำบลไชยมนตรี   อำเภอเมืองนครศรีธรรมราช   จังหวัดนครศรีธรรมราช</t>
  </si>
  <si>
    <t xml:space="preserve">  ( นางณัฎฐา   ไชยบุญ )</t>
  </si>
  <si>
    <r>
      <rPr>
        <b/>
        <sz val="16"/>
        <rFont val="TH SarabunIT๙"/>
        <family val="2"/>
      </rPr>
      <t>งบประมาณรายจ่ายเฉพาะกิจการ กิจการประปา</t>
    </r>
    <r>
      <rPr>
        <sz val="16"/>
        <rFont val="TH SarabunIT๙"/>
        <family val="2"/>
      </rPr>
      <t xml:space="preserve">   ประจำปี พ.ศ. 2555</t>
    </r>
  </si>
  <si>
    <t>ปรับแผนการใช้จ่ายเงินรวม  ( ครั้งที่ 1 )</t>
  </si>
  <si>
    <t>ไตรมาสที่ 2     ตั้งแต่เดือน มกราคม  2555     ถึง เดือน มีนาคม  2555</t>
  </si>
  <si>
    <t>มกราคม</t>
  </si>
  <si>
    <t>กุมภาพันธ์</t>
  </si>
  <si>
    <t>มีนาคม</t>
  </si>
  <si>
    <t>ไตรมาสที่  2     ตั้งแต่เดือน มกราคม  2555    ถึงเดือน  มีนาคม  2555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</si>
</sst>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b/>
      <sz val="28"/>
      <name val="TH SarabunIT๙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8"/>
      <name val="TH SarabunIT๙"/>
      <family val="2"/>
    </font>
    <font>
      <b/>
      <u/>
      <sz val="16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43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7" xfId="0" applyFont="1" applyBorder="1"/>
    <xf numFmtId="43" fontId="6" fillId="0" borderId="0" xfId="1" applyFont="1" applyBorder="1"/>
    <xf numFmtId="43" fontId="6" fillId="0" borderId="5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0" fontId="6" fillId="0" borderId="7" xfId="0" applyFont="1" applyBorder="1"/>
    <xf numFmtId="43" fontId="6" fillId="0" borderId="5" xfId="1" applyFont="1" applyBorder="1"/>
    <xf numFmtId="43" fontId="10" fillId="0" borderId="3" xfId="1" applyFont="1" applyBorder="1"/>
    <xf numFmtId="43" fontId="10" fillId="0" borderId="8" xfId="1" applyFont="1" applyBorder="1"/>
    <xf numFmtId="0" fontId="5" fillId="0" borderId="0" xfId="0" applyFont="1"/>
    <xf numFmtId="43" fontId="6" fillId="0" borderId="0" xfId="1" applyFont="1"/>
    <xf numFmtId="0" fontId="8" fillId="0" borderId="0" xfId="0" applyFont="1"/>
    <xf numFmtId="43" fontId="6" fillId="0" borderId="3" xfId="1" applyFont="1" applyBorder="1"/>
    <xf numFmtId="43" fontId="6" fillId="0" borderId="8" xfId="1" applyFont="1" applyBorder="1"/>
    <xf numFmtId="43" fontId="6" fillId="0" borderId="9" xfId="1" applyFont="1" applyBorder="1"/>
    <xf numFmtId="43" fontId="6" fillId="0" borderId="4" xfId="1" applyFont="1" applyBorder="1"/>
    <xf numFmtId="43" fontId="6" fillId="0" borderId="0" xfId="0" applyNumberFormat="1" applyFont="1"/>
    <xf numFmtId="43" fontId="6" fillId="0" borderId="0" xfId="1" applyFont="1" applyAlignment="1">
      <alignment horizontal="center"/>
    </xf>
    <xf numFmtId="0" fontId="6" fillId="0" borderId="0" xfId="2" applyFont="1"/>
    <xf numFmtId="0" fontId="10" fillId="0" borderId="0" xfId="2" applyFont="1"/>
    <xf numFmtId="0" fontId="1" fillId="0" borderId="0" xfId="2"/>
    <xf numFmtId="0" fontId="10" fillId="0" borderId="0" xfId="2" applyFont="1" applyAlignment="1">
      <alignment vertical="center"/>
    </xf>
    <xf numFmtId="43" fontId="3" fillId="0" borderId="3" xfId="1" applyFont="1" applyBorder="1"/>
    <xf numFmtId="43" fontId="6" fillId="0" borderId="0" xfId="2" applyNumberFormat="1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43" fontId="3" fillId="0" borderId="0" xfId="1" applyFont="1" applyBorder="1" applyAlignment="1">
      <alignment horizontal="center"/>
    </xf>
    <xf numFmtId="0" fontId="11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6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6" fillId="0" borderId="0" xfId="0" quotePrefix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10" fillId="0" borderId="0" xfId="0" applyFont="1" applyAlignment="1"/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/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0" fillId="0" borderId="4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95250</xdr:rowOff>
    </xdr:from>
    <xdr:to>
      <xdr:col>6</xdr:col>
      <xdr:colOff>2228850</xdr:colOff>
      <xdr:row>6</xdr:row>
      <xdr:rowOff>0</xdr:rowOff>
    </xdr:to>
    <xdr:sp macro="" textlink="">
      <xdr:nvSpPr>
        <xdr:cNvPr id="12322" name="Line 3"/>
        <xdr:cNvSpPr>
          <a:spLocks noChangeShapeType="1"/>
        </xdr:cNvSpPr>
      </xdr:nvSpPr>
      <xdr:spPr bwMode="auto">
        <a:xfrm flipV="1">
          <a:off x="0" y="1676400"/>
          <a:ext cx="6276975" cy="95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714375</xdr:colOff>
      <xdr:row>5</xdr:row>
      <xdr:rowOff>9525</xdr:rowOff>
    </xdr:to>
    <xdr:sp macro="" textlink="">
      <xdr:nvSpPr>
        <xdr:cNvPr id="13346" name="Line 3"/>
        <xdr:cNvSpPr>
          <a:spLocks noChangeShapeType="1"/>
        </xdr:cNvSpPr>
      </xdr:nvSpPr>
      <xdr:spPr bwMode="auto">
        <a:xfrm>
          <a:off x="0" y="1562100"/>
          <a:ext cx="6248400" cy="95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opLeftCell="A4" workbookViewId="0">
      <selection activeCell="A7" sqref="A7:G7"/>
    </sheetView>
  </sheetViews>
  <sheetFormatPr defaultRowHeight="20.25"/>
  <cols>
    <col min="1" max="1" width="7.42578125" style="6" customWidth="1"/>
    <col min="2" max="2" width="10.140625" style="6" customWidth="1"/>
    <col min="3" max="3" width="18.5703125" style="6" customWidth="1"/>
    <col min="4" max="4" width="14.85546875" style="6" customWidth="1"/>
    <col min="5" max="5" width="14.42578125" style="6" customWidth="1"/>
    <col min="6" max="6" width="15.7109375" style="6" customWidth="1"/>
    <col min="7" max="7" width="15" style="6" customWidth="1"/>
    <col min="8" max="8" width="7.5703125" style="6" hidden="1" customWidth="1"/>
    <col min="9" max="16384" width="9.140625" style="6"/>
  </cols>
  <sheetData>
    <row r="1" spans="1:8">
      <c r="A1" s="65" t="s">
        <v>81</v>
      </c>
      <c r="B1" s="65"/>
      <c r="C1" s="65"/>
      <c r="D1" s="65"/>
      <c r="E1" s="65"/>
      <c r="F1" s="65"/>
      <c r="G1" s="65"/>
      <c r="H1" s="65"/>
    </row>
    <row r="2" spans="1:8">
      <c r="A2" s="65" t="s">
        <v>82</v>
      </c>
      <c r="B2" s="65"/>
      <c r="C2" s="65"/>
      <c r="D2" s="65"/>
      <c r="E2" s="65"/>
      <c r="F2" s="65"/>
      <c r="G2" s="65"/>
      <c r="H2" s="65"/>
    </row>
    <row r="3" spans="1:8">
      <c r="A3" s="65" t="s">
        <v>75</v>
      </c>
      <c r="B3" s="65"/>
      <c r="C3" s="65"/>
      <c r="D3" s="65"/>
      <c r="E3" s="65"/>
      <c r="F3" s="65"/>
      <c r="G3" s="65"/>
      <c r="H3" s="65"/>
    </row>
    <row r="4" spans="1:8">
      <c r="A4" s="65" t="s">
        <v>95</v>
      </c>
      <c r="B4" s="65"/>
      <c r="C4" s="65"/>
      <c r="D4" s="65"/>
      <c r="E4" s="65"/>
      <c r="F4" s="65"/>
      <c r="G4" s="65"/>
      <c r="H4" s="65"/>
    </row>
    <row r="5" spans="1:8">
      <c r="B5" s="9"/>
      <c r="C5" s="9" t="s">
        <v>9</v>
      </c>
      <c r="D5" s="50" t="s">
        <v>63</v>
      </c>
      <c r="E5" s="9" t="s">
        <v>2</v>
      </c>
      <c r="F5" s="50" t="s">
        <v>64</v>
      </c>
      <c r="G5" s="9"/>
      <c r="H5" s="9"/>
    </row>
    <row r="6" spans="1:8">
      <c r="A6" s="66" t="s">
        <v>12</v>
      </c>
      <c r="B6" s="66"/>
      <c r="C6" s="66"/>
      <c r="D6" s="66"/>
      <c r="E6" s="66"/>
      <c r="F6" s="66"/>
      <c r="G6" s="66"/>
      <c r="H6" s="9"/>
    </row>
    <row r="7" spans="1:8">
      <c r="A7" s="67"/>
      <c r="B7" s="67"/>
      <c r="C7" s="67"/>
      <c r="D7" s="67"/>
      <c r="E7" s="67"/>
      <c r="F7" s="67"/>
      <c r="G7" s="67"/>
      <c r="H7" s="9"/>
    </row>
    <row r="8" spans="1:8">
      <c r="A8" s="56" t="s">
        <v>3</v>
      </c>
      <c r="B8" s="58" t="s">
        <v>4</v>
      </c>
      <c r="C8" s="59"/>
      <c r="D8" s="62" t="s">
        <v>5</v>
      </c>
      <c r="E8" s="63"/>
      <c r="F8" s="63"/>
      <c r="G8" s="64"/>
      <c r="H8" s="9"/>
    </row>
    <row r="9" spans="1:8">
      <c r="A9" s="57"/>
      <c r="B9" s="60"/>
      <c r="C9" s="61"/>
      <c r="D9" s="10" t="s">
        <v>1</v>
      </c>
      <c r="E9" s="15" t="s">
        <v>96</v>
      </c>
      <c r="F9" s="52" t="s">
        <v>97</v>
      </c>
      <c r="G9" s="16" t="s">
        <v>98</v>
      </c>
    </row>
    <row r="10" spans="1:8" s="11" customFormat="1">
      <c r="A10" s="17">
        <v>1</v>
      </c>
      <c r="B10" s="18" t="s">
        <v>37</v>
      </c>
      <c r="C10" s="19"/>
      <c r="D10" s="20">
        <f>E10+F10+G10</f>
        <v>0</v>
      </c>
      <c r="E10" s="21">
        <v>0</v>
      </c>
      <c r="F10" s="22">
        <v>0</v>
      </c>
      <c r="G10" s="21">
        <v>0</v>
      </c>
    </row>
    <row r="11" spans="1:8">
      <c r="A11" s="17">
        <v>2</v>
      </c>
      <c r="B11" s="18" t="s">
        <v>38</v>
      </c>
      <c r="C11" s="23"/>
      <c r="D11" s="20">
        <f>E11+F11+G11</f>
        <v>0</v>
      </c>
      <c r="E11" s="24">
        <v>0</v>
      </c>
      <c r="F11" s="20">
        <v>0</v>
      </c>
      <c r="G11" s="24">
        <v>0</v>
      </c>
    </row>
    <row r="12" spans="1:8">
      <c r="A12" s="17">
        <v>3</v>
      </c>
      <c r="B12" s="18" t="s">
        <v>39</v>
      </c>
      <c r="C12" s="23"/>
      <c r="D12" s="20">
        <f t="shared" ref="D12:D20" si="0">E12+F12+G12</f>
        <v>227850</v>
      </c>
      <c r="E12" s="21">
        <v>75950</v>
      </c>
      <c r="F12" s="21">
        <v>75950</v>
      </c>
      <c r="G12" s="21">
        <v>75950</v>
      </c>
    </row>
    <row r="13" spans="1:8">
      <c r="A13" s="17">
        <v>4</v>
      </c>
      <c r="B13" s="18" t="s">
        <v>30</v>
      </c>
      <c r="C13" s="23"/>
      <c r="D13" s="20">
        <f t="shared" si="0"/>
        <v>19900</v>
      </c>
      <c r="E13" s="24">
        <v>3300</v>
      </c>
      <c r="F13" s="20">
        <v>11300</v>
      </c>
      <c r="G13" s="24">
        <v>5300</v>
      </c>
    </row>
    <row r="14" spans="1:8">
      <c r="A14" s="17">
        <v>5</v>
      </c>
      <c r="B14" s="18" t="s">
        <v>31</v>
      </c>
      <c r="C14" s="23"/>
      <c r="D14" s="20">
        <f t="shared" si="0"/>
        <v>41000</v>
      </c>
      <c r="E14" s="24">
        <v>0</v>
      </c>
      <c r="F14" s="20">
        <v>15500</v>
      </c>
      <c r="G14" s="21">
        <v>25500</v>
      </c>
    </row>
    <row r="15" spans="1:8">
      <c r="A15" s="17">
        <v>6</v>
      </c>
      <c r="B15" s="18" t="s">
        <v>32</v>
      </c>
      <c r="C15" s="23"/>
      <c r="D15" s="20">
        <f t="shared" si="0"/>
        <v>15000</v>
      </c>
      <c r="E15" s="21">
        <v>0</v>
      </c>
      <c r="F15" s="20">
        <v>2500</v>
      </c>
      <c r="G15" s="24">
        <v>12500</v>
      </c>
    </row>
    <row r="16" spans="1:8">
      <c r="A16" s="17">
        <v>7</v>
      </c>
      <c r="B16" s="18" t="s">
        <v>33</v>
      </c>
      <c r="C16" s="23"/>
      <c r="D16" s="20">
        <f t="shared" si="0"/>
        <v>0</v>
      </c>
      <c r="E16" s="21">
        <v>0</v>
      </c>
      <c r="F16" s="22">
        <v>0</v>
      </c>
      <c r="G16" s="24">
        <v>0</v>
      </c>
    </row>
    <row r="17" spans="1:7">
      <c r="A17" s="17">
        <v>8</v>
      </c>
      <c r="B17" s="18" t="s">
        <v>35</v>
      </c>
      <c r="C17" s="23"/>
      <c r="D17" s="20">
        <f t="shared" si="0"/>
        <v>64000</v>
      </c>
      <c r="E17" s="21">
        <v>0</v>
      </c>
      <c r="F17" s="22">
        <v>64000</v>
      </c>
      <c r="G17" s="24">
        <v>0</v>
      </c>
    </row>
    <row r="18" spans="1:7">
      <c r="A18" s="17">
        <v>9</v>
      </c>
      <c r="B18" s="18" t="s">
        <v>36</v>
      </c>
      <c r="C18" s="23"/>
      <c r="D18" s="20">
        <f t="shared" si="0"/>
        <v>0</v>
      </c>
      <c r="E18" s="21">
        <v>0</v>
      </c>
      <c r="F18" s="22">
        <v>0</v>
      </c>
      <c r="G18" s="21">
        <v>0</v>
      </c>
    </row>
    <row r="19" spans="1:7">
      <c r="A19" s="17">
        <v>10</v>
      </c>
      <c r="B19" s="18" t="s">
        <v>34</v>
      </c>
      <c r="C19" s="23"/>
      <c r="D19" s="20">
        <f t="shared" si="0"/>
        <v>0</v>
      </c>
      <c r="E19" s="21">
        <v>0</v>
      </c>
      <c r="F19" s="22">
        <v>0</v>
      </c>
      <c r="G19" s="21">
        <v>0</v>
      </c>
    </row>
    <row r="20" spans="1:7">
      <c r="A20" s="17">
        <v>11</v>
      </c>
      <c r="B20" s="18" t="s">
        <v>40</v>
      </c>
      <c r="C20" s="23"/>
      <c r="D20" s="20">
        <f t="shared" si="0"/>
        <v>0</v>
      </c>
      <c r="E20" s="21">
        <v>0</v>
      </c>
      <c r="F20" s="22">
        <v>0</v>
      </c>
      <c r="G20" s="21">
        <v>0</v>
      </c>
    </row>
    <row r="21" spans="1:7" ht="8.25" customHeight="1">
      <c r="A21" s="17"/>
      <c r="B21" s="18"/>
      <c r="C21" s="23"/>
      <c r="D21" s="20"/>
      <c r="E21" s="21"/>
      <c r="F21" s="22"/>
      <c r="G21" s="21"/>
    </row>
    <row r="22" spans="1:7" s="11" customFormat="1">
      <c r="A22" s="69" t="s">
        <v>1</v>
      </c>
      <c r="B22" s="70"/>
      <c r="C22" s="71"/>
      <c r="D22" s="30">
        <f>SUM(D10:D21)</f>
        <v>367750</v>
      </c>
      <c r="E22" s="30">
        <f>SUM(E10:E21)</f>
        <v>79250</v>
      </c>
      <c r="F22" s="31">
        <f>SUM(F10:F21)</f>
        <v>169250</v>
      </c>
      <c r="G22" s="30">
        <f>SUM(G10:G21)</f>
        <v>119250</v>
      </c>
    </row>
    <row r="24" spans="1:7" ht="27" customHeight="1">
      <c r="B24" s="11" t="s">
        <v>6</v>
      </c>
      <c r="C24" s="6" t="s">
        <v>58</v>
      </c>
    </row>
    <row r="25" spans="1:7">
      <c r="A25" s="6" t="s">
        <v>59</v>
      </c>
    </row>
    <row r="26" spans="1:7">
      <c r="A26" s="6" t="s">
        <v>59</v>
      </c>
    </row>
    <row r="27" spans="1:7">
      <c r="A27" s="6" t="s">
        <v>59</v>
      </c>
    </row>
    <row r="30" spans="1:7" s="11" customFormat="1">
      <c r="A30" s="6" t="s">
        <v>7</v>
      </c>
      <c r="B30" s="6"/>
      <c r="C30" s="6" t="s">
        <v>79</v>
      </c>
      <c r="D30" s="12"/>
      <c r="E30" s="12" t="s">
        <v>7</v>
      </c>
      <c r="F30" s="65" t="s">
        <v>17</v>
      </c>
      <c r="G30" s="65"/>
    </row>
    <row r="31" spans="1:7" s="11" customFormat="1">
      <c r="A31" s="13"/>
      <c r="B31" s="72" t="s">
        <v>78</v>
      </c>
      <c r="C31" s="72"/>
      <c r="D31" s="72"/>
      <c r="E31" s="72" t="s">
        <v>29</v>
      </c>
      <c r="F31" s="72"/>
      <c r="G31" s="72"/>
    </row>
    <row r="32" spans="1:7" s="11" customFormat="1">
      <c r="A32" s="68" t="s">
        <v>44</v>
      </c>
      <c r="B32" s="68"/>
      <c r="C32" s="68"/>
      <c r="D32" s="12" t="s">
        <v>57</v>
      </c>
      <c r="E32" s="12"/>
      <c r="F32" s="12"/>
      <c r="G32" s="12"/>
    </row>
    <row r="33" spans="5:7" s="11" customFormat="1">
      <c r="E33" s="55"/>
      <c r="F33" s="55"/>
      <c r="G33" s="55"/>
    </row>
  </sheetData>
  <mergeCells count="15">
    <mergeCell ref="E33:G33"/>
    <mergeCell ref="A8:A9"/>
    <mergeCell ref="B8:C9"/>
    <mergeCell ref="D8:G8"/>
    <mergeCell ref="A1:H1"/>
    <mergeCell ref="A2:H2"/>
    <mergeCell ref="A3:H3"/>
    <mergeCell ref="A4:H4"/>
    <mergeCell ref="A6:G6"/>
    <mergeCell ref="A7:G7"/>
    <mergeCell ref="A32:C32"/>
    <mergeCell ref="A22:C22"/>
    <mergeCell ref="F30:G30"/>
    <mergeCell ref="B31:D31"/>
    <mergeCell ref="E31:G31"/>
  </mergeCells>
  <phoneticPr fontId="2" type="noConversion"/>
  <pageMargins left="0.98425196850393704" right="0" top="1.1417322834645669" bottom="0.59055118110236227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F36"/>
  <sheetViews>
    <sheetView workbookViewId="0">
      <selection activeCell="A8" sqref="A8"/>
    </sheetView>
  </sheetViews>
  <sheetFormatPr defaultRowHeight="18.75"/>
  <cols>
    <col min="1" max="1" width="11.140625" style="1" customWidth="1"/>
    <col min="2" max="2" width="12.7109375" style="1" customWidth="1"/>
    <col min="3" max="3" width="9.42578125" style="1" customWidth="1"/>
    <col min="4" max="6" width="9.140625" style="1"/>
    <col min="7" max="7" width="35.28515625" style="1" customWidth="1"/>
    <col min="8" max="8" width="9.140625" style="1"/>
    <col min="9" max="9" width="20.85546875" style="1" customWidth="1"/>
    <col min="10" max="10" width="15.7109375" style="1" customWidth="1"/>
    <col min="11" max="11" width="6.85546875" style="1" customWidth="1"/>
    <col min="12" max="12" width="1.28515625" style="1" customWidth="1"/>
    <col min="13" max="13" width="0.5703125" style="1" customWidth="1"/>
    <col min="14" max="14" width="0.5703125" style="1" hidden="1" customWidth="1"/>
    <col min="15" max="15" width="0.7109375" style="1" hidden="1" customWidth="1"/>
    <col min="16" max="16" width="0.140625" style="1" hidden="1" customWidth="1"/>
    <col min="17" max="17" width="0.85546875" style="1" customWidth="1"/>
    <col min="18" max="18" width="1.7109375" style="1" hidden="1" customWidth="1"/>
    <col min="19" max="19" width="0.85546875" style="1" customWidth="1"/>
    <col min="20" max="20" width="0.7109375" style="1" customWidth="1"/>
    <col min="21" max="21" width="0" style="1" hidden="1" customWidth="1"/>
    <col min="22" max="22" width="0.85546875" style="1" hidden="1" customWidth="1"/>
    <col min="23" max="23" width="2" style="1" hidden="1" customWidth="1"/>
    <col min="24" max="24" width="0" style="1" hidden="1" customWidth="1"/>
    <col min="25" max="25" width="3.42578125" style="1" hidden="1" customWidth="1"/>
    <col min="26" max="26" width="1.140625" style="1" customWidth="1"/>
    <col min="27" max="27" width="0" style="1" hidden="1" customWidth="1"/>
    <col min="28" max="28" width="3.42578125" style="1" hidden="1" customWidth="1"/>
    <col min="29" max="29" width="1.7109375" style="1" hidden="1" customWidth="1"/>
    <col min="30" max="30" width="0" style="1" hidden="1" customWidth="1"/>
    <col min="31" max="31" width="2" style="1" hidden="1" customWidth="1"/>
    <col min="32" max="32" width="1.7109375" style="1" hidden="1" customWidth="1"/>
    <col min="33" max="33" width="2.5703125" style="1" customWidth="1"/>
    <col min="34" max="34" width="3.85546875" style="1" customWidth="1"/>
    <col min="35" max="16384" width="9.140625" style="1"/>
  </cols>
  <sheetData>
    <row r="2" spans="1:10" ht="54.75" customHeight="1">
      <c r="D2" s="2" t="s">
        <v>10</v>
      </c>
    </row>
    <row r="3" spans="1:10" ht="23.25">
      <c r="A3" s="27" t="s">
        <v>94</v>
      </c>
      <c r="B3" s="6"/>
      <c r="C3" s="6"/>
      <c r="D3" s="6"/>
      <c r="E3" s="6"/>
      <c r="F3" s="6"/>
      <c r="G3" s="6"/>
      <c r="H3" s="6"/>
      <c r="I3" s="6"/>
      <c r="J3" s="6"/>
    </row>
    <row r="4" spans="1:10" ht="23.25">
      <c r="A4" s="27" t="s">
        <v>93</v>
      </c>
      <c r="B4" s="6"/>
      <c r="C4" s="6"/>
      <c r="D4" s="51">
        <v>23</v>
      </c>
      <c r="E4" s="6" t="s">
        <v>83</v>
      </c>
      <c r="F4" s="6"/>
      <c r="G4" s="6"/>
      <c r="H4" s="6"/>
      <c r="I4" s="6"/>
      <c r="J4" s="6"/>
    </row>
    <row r="5" spans="1:10" ht="23.25">
      <c r="A5" s="27" t="s">
        <v>80</v>
      </c>
      <c r="B5" s="6"/>
      <c r="C5" s="6"/>
      <c r="D5" s="6"/>
      <c r="E5" s="6"/>
      <c r="F5" s="6"/>
      <c r="G5" s="6"/>
      <c r="H5" s="6"/>
      <c r="I5" s="6"/>
      <c r="J5" s="6"/>
    </row>
    <row r="6" spans="1:10" ht="8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14.2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0.25">
      <c r="A8" s="6" t="s">
        <v>92</v>
      </c>
      <c r="B8" s="6"/>
      <c r="C8" s="6"/>
      <c r="D8" s="6"/>
      <c r="E8" s="6"/>
      <c r="F8" s="6"/>
      <c r="G8" s="6"/>
      <c r="H8" s="6"/>
      <c r="I8" s="6"/>
      <c r="J8" s="6"/>
    </row>
    <row r="9" spans="1:10" ht="34.5" customHeight="1">
      <c r="A9" s="6"/>
      <c r="B9" s="28" t="s">
        <v>21</v>
      </c>
      <c r="C9" s="6"/>
      <c r="D9" s="6"/>
      <c r="E9" s="6"/>
      <c r="F9" s="6"/>
      <c r="G9" s="6"/>
      <c r="H9" s="6"/>
      <c r="I9" s="6"/>
      <c r="J9" s="6"/>
    </row>
    <row r="10" spans="1:10" ht="21" customHeight="1">
      <c r="A10" s="28" t="s">
        <v>24</v>
      </c>
      <c r="C10" s="6"/>
      <c r="D10" s="6"/>
      <c r="E10" s="6"/>
      <c r="F10" s="6"/>
      <c r="G10" s="6"/>
      <c r="H10" s="6"/>
      <c r="I10" s="6"/>
    </row>
    <row r="11" spans="1:10" ht="20.25">
      <c r="A11" s="28" t="s">
        <v>76</v>
      </c>
      <c r="C11" s="6"/>
      <c r="D11" s="6"/>
      <c r="E11" s="6"/>
      <c r="F11" s="6"/>
      <c r="G11" s="6"/>
      <c r="H11" s="6"/>
      <c r="I11" s="6"/>
      <c r="J11" s="6"/>
    </row>
    <row r="12" spans="1:10" ht="20.25">
      <c r="A12" s="6" t="s">
        <v>77</v>
      </c>
      <c r="B12" s="28"/>
      <c r="C12" s="6"/>
      <c r="D12" s="6"/>
      <c r="E12" s="6"/>
      <c r="F12" s="6"/>
      <c r="G12" s="6"/>
      <c r="H12" s="6"/>
      <c r="I12" s="6"/>
      <c r="J12" s="6"/>
    </row>
    <row r="13" spans="1:10" ht="20.25">
      <c r="A13" s="6" t="s">
        <v>74</v>
      </c>
      <c r="B13" s="28"/>
      <c r="C13" s="6"/>
      <c r="D13" s="6"/>
      <c r="E13" s="6"/>
      <c r="F13" s="6"/>
      <c r="G13" s="6"/>
      <c r="H13" s="6"/>
      <c r="I13" s="6"/>
      <c r="J13" s="6"/>
    </row>
    <row r="14" spans="1:10" ht="20.25">
      <c r="A14" s="6" t="s">
        <v>23</v>
      </c>
      <c r="B14" s="28"/>
      <c r="C14" s="6"/>
      <c r="D14" s="6"/>
      <c r="E14" s="6"/>
      <c r="F14" s="6"/>
      <c r="G14" s="6"/>
      <c r="H14" s="6"/>
      <c r="I14" s="6"/>
      <c r="J14" s="6"/>
    </row>
    <row r="15" spans="1:10" ht="34.5" customHeight="1">
      <c r="A15" s="6"/>
      <c r="B15" s="6" t="s">
        <v>84</v>
      </c>
      <c r="C15" s="6"/>
      <c r="D15" s="6"/>
      <c r="E15" s="6"/>
      <c r="F15" s="6"/>
      <c r="G15" s="6"/>
      <c r="H15" s="6"/>
      <c r="I15" s="6"/>
      <c r="J15" s="6"/>
    </row>
    <row r="16" spans="1:10" ht="20.25">
      <c r="A16" s="6" t="s">
        <v>85</v>
      </c>
      <c r="B16" s="29"/>
      <c r="C16" s="6"/>
      <c r="D16" s="6"/>
      <c r="E16" s="6"/>
      <c r="F16" s="6"/>
      <c r="G16" s="6"/>
      <c r="H16" s="6"/>
      <c r="I16" s="6"/>
      <c r="J16" s="6"/>
    </row>
    <row r="17" spans="1:11" ht="20.25">
      <c r="A17" s="6" t="s">
        <v>60</v>
      </c>
      <c r="B17" s="28"/>
      <c r="C17" s="6"/>
      <c r="D17" s="6"/>
      <c r="E17" s="6"/>
      <c r="F17" s="6"/>
      <c r="G17" s="6"/>
      <c r="H17" s="6"/>
      <c r="I17" s="6"/>
      <c r="J17" s="6"/>
    </row>
    <row r="18" spans="1:11" ht="34.5" customHeight="1">
      <c r="A18" s="6"/>
      <c r="B18" s="6" t="s">
        <v>27</v>
      </c>
      <c r="D18" s="6"/>
      <c r="E18" s="6"/>
      <c r="F18" s="6"/>
      <c r="G18" s="6"/>
      <c r="H18" s="6"/>
      <c r="I18" s="6"/>
      <c r="J18" s="6"/>
    </row>
    <row r="19" spans="1:11" s="5" customFormat="1" ht="32.25" customHeight="1">
      <c r="A19" s="4"/>
      <c r="B19" s="4"/>
      <c r="D19" s="4"/>
      <c r="E19" s="4" t="s">
        <v>86</v>
      </c>
      <c r="G19" s="4"/>
      <c r="H19" s="4"/>
      <c r="I19" s="4"/>
      <c r="J19" s="4"/>
    </row>
    <row r="20" spans="1:11" s="5" customFormat="1" ht="21.75" customHeight="1">
      <c r="A20" s="4"/>
      <c r="B20" s="4"/>
      <c r="D20" s="4"/>
      <c r="E20" s="4"/>
      <c r="F20" s="4" t="s">
        <v>43</v>
      </c>
      <c r="I20" s="4"/>
      <c r="J20" s="4"/>
    </row>
    <row r="21" spans="1:11" s="5" customFormat="1" ht="32.25" customHeight="1">
      <c r="A21" s="4"/>
      <c r="B21" s="4"/>
      <c r="D21" s="4"/>
      <c r="E21" s="4"/>
      <c r="F21" s="4"/>
      <c r="G21" s="4"/>
      <c r="H21" s="4"/>
      <c r="I21" s="4"/>
      <c r="J21" s="4"/>
    </row>
    <row r="22" spans="1:11" s="5" customFormat="1" ht="20.25">
      <c r="A22" s="4"/>
      <c r="B22" s="4"/>
      <c r="C22" s="4"/>
      <c r="D22" s="4"/>
      <c r="E22" s="4" t="s">
        <v>90</v>
      </c>
      <c r="G22" s="4"/>
      <c r="H22" s="4"/>
      <c r="I22" s="4"/>
      <c r="J22" s="4"/>
    </row>
    <row r="23" spans="1:11" s="5" customFormat="1" ht="20.25">
      <c r="A23" s="4"/>
      <c r="B23" s="4"/>
      <c r="C23" s="4"/>
      <c r="D23" s="4"/>
      <c r="E23" s="4"/>
      <c r="F23" s="4" t="s">
        <v>91</v>
      </c>
      <c r="I23" s="4"/>
    </row>
    <row r="24" spans="1:11" s="5" customFormat="1" ht="10.5" customHeight="1">
      <c r="A24" s="4"/>
      <c r="B24" s="4"/>
      <c r="C24" s="4"/>
      <c r="D24" s="4"/>
      <c r="G24" s="4"/>
      <c r="J24" s="4"/>
    </row>
    <row r="25" spans="1:11" s="5" customFormat="1" ht="20.25">
      <c r="A25" s="4"/>
      <c r="B25" s="4"/>
      <c r="C25" s="4"/>
      <c r="D25" s="4"/>
      <c r="E25" s="5" t="s">
        <v>46</v>
      </c>
      <c r="G25" s="4"/>
      <c r="J25" s="4"/>
    </row>
    <row r="26" spans="1:11" s="5" customFormat="1" ht="37.5" customHeight="1">
      <c r="A26" s="4"/>
      <c r="B26" s="4"/>
      <c r="C26" s="4"/>
      <c r="D26" s="4"/>
      <c r="E26" s="5" t="s">
        <v>19</v>
      </c>
      <c r="G26" s="4"/>
      <c r="J26" s="4"/>
    </row>
    <row r="27" spans="1:11" s="5" customFormat="1" ht="20.25">
      <c r="A27" s="4"/>
      <c r="B27" s="4"/>
      <c r="C27" s="4"/>
      <c r="D27" s="4"/>
      <c r="E27" s="5" t="s">
        <v>20</v>
      </c>
      <c r="G27" s="4"/>
      <c r="J27" s="4"/>
    </row>
    <row r="28" spans="1:11" s="5" customFormat="1" ht="6.75" customHeight="1">
      <c r="A28" s="4"/>
      <c r="B28" s="4"/>
      <c r="C28" s="4"/>
      <c r="D28" s="4"/>
      <c r="E28" s="4"/>
      <c r="G28" s="4"/>
      <c r="J28" s="4"/>
    </row>
    <row r="29" spans="1:11" s="5" customFormat="1" ht="20.25">
      <c r="A29" s="4"/>
      <c r="B29" s="4"/>
      <c r="C29" s="4"/>
      <c r="D29" s="4"/>
      <c r="E29" s="4"/>
      <c r="G29" s="4"/>
      <c r="H29" s="4"/>
      <c r="I29" s="4"/>
      <c r="J29" s="4"/>
    </row>
    <row r="30" spans="1:11" s="5" customFormat="1" ht="20.25">
      <c r="A30" s="4"/>
      <c r="B30" s="4"/>
      <c r="C30" s="4"/>
      <c r="D30" s="4"/>
      <c r="E30" s="4"/>
      <c r="F30" s="4" t="s">
        <v>89</v>
      </c>
      <c r="G30" s="4"/>
      <c r="H30" s="4"/>
      <c r="I30" s="4"/>
      <c r="J30" s="4"/>
    </row>
    <row r="31" spans="1:11" s="5" customFormat="1" ht="20.25">
      <c r="A31" s="4"/>
      <c r="B31" s="4"/>
      <c r="C31" s="4"/>
      <c r="D31" s="4"/>
      <c r="E31" s="4"/>
      <c r="F31" s="4" t="s">
        <v>55</v>
      </c>
      <c r="I31" s="4"/>
      <c r="J31" s="4"/>
      <c r="K31" s="4"/>
    </row>
    <row r="32" spans="1:11" s="5" customFormat="1" ht="36" customHeight="1">
      <c r="A32" s="4" t="s">
        <v>28</v>
      </c>
      <c r="C32" s="4"/>
      <c r="D32" s="4"/>
      <c r="E32" s="4"/>
      <c r="I32" s="4"/>
      <c r="J32" s="4"/>
    </row>
    <row r="33" spans="1:10" s="5" customFormat="1" ht="20.25">
      <c r="A33" s="4"/>
      <c r="B33" s="4"/>
      <c r="C33" s="4"/>
      <c r="D33" s="4"/>
      <c r="E33" s="4"/>
      <c r="F33" s="4"/>
      <c r="G33" s="4"/>
      <c r="J33" s="4"/>
    </row>
    <row r="34" spans="1:10" s="5" customFormat="1" ht="10.5" customHeight="1">
      <c r="A34" s="4"/>
      <c r="B34" s="4"/>
      <c r="C34" s="4"/>
      <c r="D34" s="4"/>
      <c r="E34" s="4"/>
      <c r="F34" s="4"/>
      <c r="G34" s="4"/>
      <c r="H34" s="4"/>
      <c r="J34" s="4"/>
    </row>
    <row r="35" spans="1:10" s="5" customFormat="1" ht="20.25">
      <c r="A35" s="4"/>
      <c r="B35" s="4" t="s">
        <v>87</v>
      </c>
      <c r="C35" s="4"/>
      <c r="D35" s="4"/>
      <c r="E35" s="4"/>
      <c r="F35" s="4"/>
      <c r="G35" s="4"/>
      <c r="H35" s="4"/>
      <c r="I35" s="4"/>
      <c r="J35" s="4"/>
    </row>
    <row r="36" spans="1:10" s="5" customFormat="1" ht="20.25">
      <c r="A36" s="4" t="s">
        <v>88</v>
      </c>
      <c r="B36" s="4"/>
    </row>
  </sheetData>
  <phoneticPr fontId="2" type="noConversion"/>
  <pageMargins left="1.1023622047244095" right="0" top="0.19685039370078741" bottom="0.11811023622047245" header="0.51181102362204722" footer="0.51181102362204722"/>
  <pageSetup paperSize="9" orientation="portrait" horizontalDpi="4294967292" verticalDpi="0" r:id="rId1"/>
  <headerFooter alignWithMargins="0"/>
  <drawing r:id="rId2"/>
  <legacyDrawing r:id="rId3"/>
  <oleObjects>
    <oleObject progId="MS_ClipArt_Gallery.2" shapeId="1228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22" sqref="E22"/>
    </sheetView>
  </sheetViews>
  <sheetFormatPr defaultRowHeight="20.25"/>
  <cols>
    <col min="1" max="1" width="7.5703125" style="6" customWidth="1"/>
    <col min="2" max="2" width="9.7109375" style="6" customWidth="1"/>
    <col min="3" max="3" width="17.140625" style="6" customWidth="1"/>
    <col min="4" max="4" width="16.28515625" style="6" customWidth="1"/>
    <col min="5" max="5" width="15.5703125" style="6" customWidth="1"/>
    <col min="6" max="6" width="16" style="6" customWidth="1"/>
    <col min="7" max="7" width="15.5703125" style="6" customWidth="1"/>
    <col min="8" max="8" width="18.85546875" style="6" hidden="1" customWidth="1"/>
    <col min="9" max="16384" width="9.140625" style="6"/>
  </cols>
  <sheetData>
    <row r="1" spans="1:8" ht="18.95" customHeight="1">
      <c r="A1" s="65" t="s">
        <v>0</v>
      </c>
      <c r="B1" s="65"/>
      <c r="C1" s="65"/>
      <c r="D1" s="65"/>
      <c r="E1" s="65"/>
      <c r="F1" s="65"/>
      <c r="G1" s="65"/>
      <c r="H1" s="65"/>
    </row>
    <row r="2" spans="1:8" ht="18.95" customHeight="1">
      <c r="A2" s="65" t="s">
        <v>8</v>
      </c>
      <c r="B2" s="65"/>
      <c r="C2" s="65"/>
      <c r="D2" s="65"/>
      <c r="E2" s="65"/>
      <c r="F2" s="65"/>
      <c r="G2" s="65"/>
      <c r="H2" s="65"/>
    </row>
    <row r="3" spans="1:8" ht="18.95" customHeight="1">
      <c r="A3" s="65" t="s">
        <v>41</v>
      </c>
      <c r="B3" s="65"/>
      <c r="C3" s="65"/>
      <c r="D3" s="65"/>
      <c r="E3" s="65"/>
      <c r="F3" s="65"/>
      <c r="G3" s="65"/>
      <c r="H3" s="65"/>
    </row>
    <row r="4" spans="1:8" ht="18.95" customHeight="1">
      <c r="A4" s="65" t="s">
        <v>68</v>
      </c>
      <c r="B4" s="65"/>
      <c r="C4" s="65"/>
      <c r="D4" s="65"/>
      <c r="E4" s="65"/>
      <c r="F4" s="65"/>
      <c r="G4" s="65"/>
      <c r="H4" s="65"/>
    </row>
    <row r="5" spans="1:8" ht="5.25" customHeight="1">
      <c r="B5" s="9"/>
      <c r="C5" s="9"/>
      <c r="D5" s="9"/>
      <c r="E5" s="9"/>
      <c r="F5" s="9"/>
      <c r="G5" s="9"/>
      <c r="H5" s="9"/>
    </row>
    <row r="6" spans="1:8" ht="20.100000000000001" customHeight="1">
      <c r="A6" s="56" t="s">
        <v>3</v>
      </c>
      <c r="B6" s="58" t="s">
        <v>4</v>
      </c>
      <c r="C6" s="59"/>
      <c r="D6" s="62" t="s">
        <v>5</v>
      </c>
      <c r="E6" s="63"/>
      <c r="F6" s="63"/>
      <c r="G6" s="64"/>
      <c r="H6" s="9"/>
    </row>
    <row r="7" spans="1:8" ht="20.100000000000001" customHeight="1">
      <c r="A7" s="57"/>
      <c r="B7" s="60"/>
      <c r="C7" s="61"/>
      <c r="D7" s="10" t="s">
        <v>1</v>
      </c>
      <c r="E7" s="15" t="s">
        <v>65</v>
      </c>
      <c r="F7" s="10" t="s">
        <v>66</v>
      </c>
      <c r="G7" s="16" t="s">
        <v>67</v>
      </c>
    </row>
    <row r="8" spans="1:8" s="11" customFormat="1" ht="20.100000000000001" customHeight="1">
      <c r="A8" s="17">
        <v>1</v>
      </c>
      <c r="B8" s="18" t="s">
        <v>37</v>
      </c>
      <c r="C8" s="19"/>
      <c r="D8" s="20">
        <f>E8+F8+G8</f>
        <v>55630</v>
      </c>
      <c r="E8" s="21">
        <v>10000</v>
      </c>
      <c r="F8" s="22">
        <v>35130</v>
      </c>
      <c r="G8" s="21">
        <v>10500</v>
      </c>
    </row>
    <row r="9" spans="1:8" ht="20.100000000000001" customHeight="1">
      <c r="A9" s="17">
        <v>2</v>
      </c>
      <c r="B9" s="18" t="s">
        <v>38</v>
      </c>
      <c r="C9" s="23"/>
      <c r="D9" s="20">
        <f>E9+F9+G9</f>
        <v>154230</v>
      </c>
      <c r="E9" s="24">
        <v>96020</v>
      </c>
      <c r="F9" s="20">
        <v>45190</v>
      </c>
      <c r="G9" s="24">
        <v>13020</v>
      </c>
    </row>
    <row r="10" spans="1:8" ht="20.100000000000001" customHeight="1">
      <c r="A10" s="17">
        <v>3</v>
      </c>
      <c r="B10" s="18" t="s">
        <v>39</v>
      </c>
      <c r="C10" s="23"/>
      <c r="D10" s="20">
        <f t="shared" ref="D10:D18" si="0">E10+F10+G10</f>
        <v>720780</v>
      </c>
      <c r="E10" s="21">
        <f>114800+8200+77720+39540</f>
        <v>240260</v>
      </c>
      <c r="F10" s="22">
        <f>114800+8200+77720+39540</f>
        <v>240260</v>
      </c>
      <c r="G10" s="21">
        <f>114800+8200+77720+39540</f>
        <v>240260</v>
      </c>
    </row>
    <row r="11" spans="1:8" ht="20.100000000000001" customHeight="1">
      <c r="A11" s="17">
        <v>4</v>
      </c>
      <c r="B11" s="18" t="s">
        <v>30</v>
      </c>
      <c r="C11" s="23"/>
      <c r="D11" s="20">
        <f t="shared" si="0"/>
        <v>503400</v>
      </c>
      <c r="E11" s="24">
        <f>50000+10000+30000</f>
        <v>90000</v>
      </c>
      <c r="F11" s="20">
        <f>50000+20000+30000</f>
        <v>100000</v>
      </c>
      <c r="G11" s="24">
        <f>254700+20000+38700</f>
        <v>313400</v>
      </c>
    </row>
    <row r="12" spans="1:8" ht="20.100000000000001" customHeight="1">
      <c r="A12" s="17">
        <v>5</v>
      </c>
      <c r="B12" s="18" t="s">
        <v>31</v>
      </c>
      <c r="C12" s="23"/>
      <c r="D12" s="20">
        <f t="shared" si="0"/>
        <v>1196999</v>
      </c>
      <c r="E12" s="24">
        <f>100000+31700+31123+40000+30000+206926+236000+30000+4000</f>
        <v>709749</v>
      </c>
      <c r="F12" s="20">
        <f>100000+80000+20000+35000+10000</f>
        <v>245000</v>
      </c>
      <c r="G12" s="21">
        <f>167250+30000+35000+10000</f>
        <v>242250</v>
      </c>
    </row>
    <row r="13" spans="1:8" ht="20.100000000000001" customHeight="1">
      <c r="A13" s="17">
        <v>6</v>
      </c>
      <c r="B13" s="18" t="s">
        <v>32</v>
      </c>
      <c r="C13" s="23"/>
      <c r="D13" s="20">
        <f t="shared" si="0"/>
        <v>1058420</v>
      </c>
      <c r="E13" s="21">
        <f>40000+150000+45000+54000+20000+16500</f>
        <v>325500</v>
      </c>
      <c r="F13" s="20">
        <f>40000+150000+50000+30000+70000</f>
        <v>340000</v>
      </c>
      <c r="G13" s="24">
        <f>47520+295400+30000+20000</f>
        <v>392920</v>
      </c>
    </row>
    <row r="14" spans="1:8" ht="20.100000000000001" customHeight="1">
      <c r="A14" s="17">
        <v>7</v>
      </c>
      <c r="B14" s="18" t="s">
        <v>33</v>
      </c>
      <c r="C14" s="23"/>
      <c r="D14" s="20">
        <f t="shared" si="0"/>
        <v>48350</v>
      </c>
      <c r="E14" s="21">
        <f>10000+500</f>
        <v>10500</v>
      </c>
      <c r="F14" s="22">
        <f>15000+500</f>
        <v>15500</v>
      </c>
      <c r="G14" s="24">
        <f>21850+500</f>
        <v>22350</v>
      </c>
    </row>
    <row r="15" spans="1:8" ht="20.100000000000001" customHeight="1">
      <c r="A15" s="17">
        <v>8</v>
      </c>
      <c r="B15" s="18" t="s">
        <v>35</v>
      </c>
      <c r="C15" s="23"/>
      <c r="D15" s="20">
        <f t="shared" si="0"/>
        <v>991000</v>
      </c>
      <c r="E15" s="21">
        <f>598000+100000+285000</f>
        <v>983000</v>
      </c>
      <c r="F15" s="22">
        <v>8000</v>
      </c>
      <c r="G15" s="24">
        <v>0</v>
      </c>
    </row>
    <row r="16" spans="1:8" ht="20.100000000000001" customHeight="1">
      <c r="A16" s="17">
        <v>9</v>
      </c>
      <c r="B16" s="18" t="s">
        <v>36</v>
      </c>
      <c r="C16" s="23"/>
      <c r="D16" s="20">
        <f t="shared" si="0"/>
        <v>754000</v>
      </c>
      <c r="E16" s="21">
        <v>754000</v>
      </c>
      <c r="F16" s="22">
        <v>0</v>
      </c>
      <c r="G16" s="21">
        <v>0</v>
      </c>
    </row>
    <row r="17" spans="1:8" ht="20.100000000000001" customHeight="1">
      <c r="A17" s="17">
        <v>10</v>
      </c>
      <c r="B17" s="18" t="s">
        <v>34</v>
      </c>
      <c r="C17" s="23"/>
      <c r="D17" s="20">
        <f t="shared" si="0"/>
        <v>65000</v>
      </c>
      <c r="E17" s="21">
        <f>20000+30000</f>
        <v>50000</v>
      </c>
      <c r="F17" s="43">
        <v>5000</v>
      </c>
      <c r="G17" s="21">
        <v>10000</v>
      </c>
    </row>
    <row r="18" spans="1:8" ht="20.100000000000001" customHeight="1">
      <c r="A18" s="17">
        <v>11</v>
      </c>
      <c r="B18" s="18" t="s">
        <v>40</v>
      </c>
      <c r="C18" s="23"/>
      <c r="D18" s="20">
        <f t="shared" si="0"/>
        <v>0</v>
      </c>
      <c r="E18" s="21">
        <v>0</v>
      </c>
      <c r="F18" s="22">
        <v>0</v>
      </c>
      <c r="G18" s="21">
        <v>0</v>
      </c>
    </row>
    <row r="19" spans="1:8" ht="5.25" customHeight="1">
      <c r="A19" s="17"/>
      <c r="B19" s="18"/>
      <c r="C19" s="23"/>
      <c r="D19" s="32"/>
      <c r="E19" s="32"/>
      <c r="F19" s="33"/>
      <c r="G19" s="32"/>
    </row>
    <row r="20" spans="1:8">
      <c r="A20" s="62" t="s">
        <v>1</v>
      </c>
      <c r="B20" s="63"/>
      <c r="C20" s="64"/>
      <c r="D20" s="30">
        <f>SUM(D8:D19)</f>
        <v>5547809</v>
      </c>
      <c r="E20" s="40">
        <f>SUM(E8:E19)</f>
        <v>3269029</v>
      </c>
      <c r="F20" s="40">
        <f>SUM(F8:F19)</f>
        <v>1034080</v>
      </c>
      <c r="G20" s="40">
        <f>SUM(G8:G19)</f>
        <v>1244700</v>
      </c>
      <c r="H20" s="34"/>
    </row>
    <row r="21" spans="1:8" ht="7.5" customHeight="1"/>
    <row r="22" spans="1:8" ht="20.100000000000001" customHeight="1">
      <c r="A22" s="37"/>
      <c r="C22" s="39"/>
      <c r="D22" s="36"/>
      <c r="E22" s="36"/>
      <c r="F22" s="36"/>
      <c r="G22" s="36"/>
      <c r="H22" s="38"/>
    </row>
    <row r="23" spans="1:8" ht="27" customHeight="1">
      <c r="B23" s="11" t="s">
        <v>6</v>
      </c>
      <c r="C23" s="6" t="s">
        <v>58</v>
      </c>
    </row>
    <row r="24" spans="1:8">
      <c r="A24" s="6" t="s">
        <v>59</v>
      </c>
    </row>
    <row r="25" spans="1:8">
      <c r="A25" s="6" t="s">
        <v>59</v>
      </c>
    </row>
    <row r="26" spans="1:8">
      <c r="A26" s="6" t="s">
        <v>59</v>
      </c>
    </row>
    <row r="27" spans="1:8" s="48" customFormat="1" ht="20.100000000000001" customHeight="1">
      <c r="A27" s="44"/>
      <c r="B27" s="45"/>
      <c r="C27" s="45"/>
      <c r="D27" s="45"/>
      <c r="E27" s="46"/>
      <c r="F27" s="42"/>
      <c r="G27" s="41"/>
      <c r="H27" s="47"/>
    </row>
    <row r="28" spans="1:8" s="48" customFormat="1" ht="20.100000000000001" customHeight="1">
      <c r="A28" s="45"/>
      <c r="B28" s="45"/>
      <c r="C28" s="45"/>
      <c r="D28" s="45"/>
      <c r="E28" s="45"/>
      <c r="F28" s="42"/>
      <c r="G28" s="49"/>
      <c r="H28" s="47"/>
    </row>
    <row r="29" spans="1:8" s="11" customFormat="1" ht="20.100000000000001" customHeight="1">
      <c r="A29" s="6" t="s">
        <v>7</v>
      </c>
      <c r="B29" s="6"/>
      <c r="C29" s="6"/>
      <c r="D29" s="12" t="s">
        <v>16</v>
      </c>
      <c r="E29" s="12" t="s">
        <v>7</v>
      </c>
      <c r="F29" s="65" t="s">
        <v>17</v>
      </c>
      <c r="G29" s="65"/>
    </row>
    <row r="30" spans="1:8" s="11" customFormat="1" ht="20.100000000000001" customHeight="1">
      <c r="A30" s="13"/>
      <c r="B30" s="72" t="s">
        <v>15</v>
      </c>
      <c r="C30" s="72"/>
      <c r="D30" s="72"/>
      <c r="E30" s="72" t="s">
        <v>29</v>
      </c>
      <c r="F30" s="72"/>
      <c r="G30" s="72"/>
    </row>
    <row r="31" spans="1:8" s="11" customFormat="1" ht="20.100000000000001" customHeight="1">
      <c r="A31" s="68" t="s">
        <v>62</v>
      </c>
      <c r="B31" s="68"/>
      <c r="C31" s="68"/>
      <c r="D31" s="12" t="s">
        <v>61</v>
      </c>
      <c r="E31" s="12"/>
      <c r="F31" s="12"/>
      <c r="G31" s="12"/>
    </row>
    <row r="32" spans="1:8" ht="27" customHeight="1">
      <c r="G32" s="35"/>
    </row>
    <row r="33" spans="1:7" ht="27" customHeight="1">
      <c r="G33" s="35"/>
    </row>
    <row r="34" spans="1:7">
      <c r="G34" s="28"/>
    </row>
    <row r="35" spans="1:7">
      <c r="G35" s="28"/>
    </row>
    <row r="36" spans="1:7">
      <c r="D36" s="65"/>
      <c r="E36" s="65"/>
      <c r="G36" s="28"/>
    </row>
    <row r="37" spans="1:7">
      <c r="G37" s="28"/>
    </row>
    <row r="38" spans="1:7">
      <c r="D38" s="65"/>
      <c r="E38" s="65"/>
      <c r="G38" s="28"/>
    </row>
    <row r="39" spans="1:7">
      <c r="G39" s="28"/>
    </row>
    <row r="40" spans="1:7">
      <c r="D40" s="9"/>
      <c r="E40" s="12"/>
      <c r="F40" s="65"/>
      <c r="G40" s="65"/>
    </row>
    <row r="41" spans="1:7">
      <c r="A41" s="13"/>
      <c r="B41" s="72"/>
      <c r="C41" s="72"/>
      <c r="D41" s="72"/>
      <c r="E41" s="72"/>
      <c r="F41" s="72"/>
      <c r="G41" s="72"/>
    </row>
    <row r="42" spans="1:7">
      <c r="A42" s="68"/>
      <c r="B42" s="68"/>
      <c r="C42" s="68"/>
      <c r="E42" s="68"/>
      <c r="F42" s="68"/>
      <c r="G42" s="68"/>
    </row>
  </sheetData>
  <mergeCells count="19">
    <mergeCell ref="A31:C31"/>
    <mergeCell ref="A6:A7"/>
    <mergeCell ref="B6:C7"/>
    <mergeCell ref="D6:G6"/>
    <mergeCell ref="A20:C20"/>
    <mergeCell ref="F29:G29"/>
    <mergeCell ref="B30:D30"/>
    <mergeCell ref="A1:H1"/>
    <mergeCell ref="A2:H2"/>
    <mergeCell ref="A3:H3"/>
    <mergeCell ref="A4:H4"/>
    <mergeCell ref="E30:G30"/>
    <mergeCell ref="A42:C42"/>
    <mergeCell ref="E42:G42"/>
    <mergeCell ref="D36:E36"/>
    <mergeCell ref="D38:E38"/>
    <mergeCell ref="F40:G40"/>
    <mergeCell ref="B41:D41"/>
    <mergeCell ref="E41:G41"/>
  </mergeCells>
  <phoneticPr fontId="2" type="noConversion"/>
  <pageMargins left="1.1023622047244095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38"/>
  <sheetViews>
    <sheetView workbookViewId="0">
      <selection activeCell="C17" sqref="C17"/>
    </sheetView>
  </sheetViews>
  <sheetFormatPr defaultRowHeight="18.75"/>
  <cols>
    <col min="1" max="1" width="11.140625" style="1" customWidth="1"/>
    <col min="2" max="2" width="12.7109375" style="1" customWidth="1"/>
    <col min="3" max="3" width="9.42578125" style="1" customWidth="1"/>
    <col min="4" max="7" width="9.140625" style="1"/>
    <col min="8" max="8" width="13.140625" style="1" customWidth="1"/>
    <col min="9" max="9" width="12.42578125" style="1" customWidth="1"/>
    <col min="10" max="10" width="15.7109375" style="1" customWidth="1"/>
    <col min="11" max="11" width="6.85546875" style="1" customWidth="1"/>
    <col min="12" max="12" width="1.28515625" style="1" customWidth="1"/>
    <col min="13" max="13" width="0.5703125" style="1" customWidth="1"/>
    <col min="14" max="14" width="0.5703125" style="1" hidden="1" customWidth="1"/>
    <col min="15" max="15" width="0.7109375" style="1" hidden="1" customWidth="1"/>
    <col min="16" max="16" width="0.140625" style="1" hidden="1" customWidth="1"/>
    <col min="17" max="17" width="0.85546875" style="1" customWidth="1"/>
    <col min="18" max="18" width="1.7109375" style="1" hidden="1" customWidth="1"/>
    <col min="19" max="19" width="0.85546875" style="1" customWidth="1"/>
    <col min="20" max="20" width="0.7109375" style="1" customWidth="1"/>
    <col min="21" max="21" width="0" style="1" hidden="1" customWidth="1"/>
    <col min="22" max="22" width="0.85546875" style="1" hidden="1" customWidth="1"/>
    <col min="23" max="23" width="2" style="1" hidden="1" customWidth="1"/>
    <col min="24" max="24" width="0" style="1" hidden="1" customWidth="1"/>
    <col min="25" max="25" width="3.42578125" style="1" hidden="1" customWidth="1"/>
    <col min="26" max="26" width="1.140625" style="1" customWidth="1"/>
    <col min="27" max="27" width="0" style="1" hidden="1" customWidth="1"/>
    <col min="28" max="28" width="3.42578125" style="1" hidden="1" customWidth="1"/>
    <col min="29" max="29" width="1.7109375" style="1" hidden="1" customWidth="1"/>
    <col min="30" max="30" width="0" style="1" hidden="1" customWidth="1"/>
    <col min="31" max="31" width="2" style="1" hidden="1" customWidth="1"/>
    <col min="32" max="32" width="1.7109375" style="1" hidden="1" customWidth="1"/>
    <col min="33" max="33" width="2.5703125" style="1" customWidth="1"/>
    <col min="34" max="34" width="3.85546875" style="1" customWidth="1"/>
    <col min="35" max="16384" width="9.140625" style="1"/>
  </cols>
  <sheetData>
    <row r="1" spans="1:10" ht="49.5" customHeight="1">
      <c r="D1" s="2" t="s">
        <v>10</v>
      </c>
    </row>
    <row r="2" spans="1:10" s="5" customFormat="1" ht="21.75" customHeight="1">
      <c r="A2" s="3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75" customHeight="1">
      <c r="A3" s="3" t="s">
        <v>69</v>
      </c>
      <c r="B3" s="4"/>
      <c r="C3" s="4"/>
      <c r="D3" s="4" t="s">
        <v>70</v>
      </c>
      <c r="F3" s="4"/>
      <c r="G3" s="4"/>
      <c r="H3" s="4"/>
      <c r="I3" s="4"/>
      <c r="J3" s="4"/>
    </row>
    <row r="4" spans="1:10" s="5" customFormat="1" ht="21.75" customHeight="1">
      <c r="A4" s="3" t="s">
        <v>71</v>
      </c>
      <c r="B4" s="4"/>
      <c r="C4" s="4"/>
      <c r="D4" s="4"/>
      <c r="E4" s="4"/>
      <c r="F4" s="4"/>
      <c r="G4" s="4"/>
      <c r="H4" s="4"/>
      <c r="I4" s="4"/>
      <c r="J4" s="4"/>
    </row>
    <row r="5" spans="1:10" ht="8.2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8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s="5" customFormat="1" ht="20.25">
      <c r="A7" s="4" t="s">
        <v>11</v>
      </c>
      <c r="B7" s="4"/>
      <c r="C7" s="4"/>
      <c r="D7" s="4"/>
      <c r="E7" s="4"/>
      <c r="F7" s="4"/>
      <c r="G7" s="4"/>
      <c r="H7" s="4"/>
      <c r="I7" s="4"/>
      <c r="J7" s="4"/>
    </row>
    <row r="8" spans="1:10" s="5" customFormat="1" ht="27.75" customHeight="1">
      <c r="A8" s="4"/>
      <c r="B8" s="7" t="s">
        <v>21</v>
      </c>
      <c r="C8" s="4"/>
      <c r="D8" s="4"/>
      <c r="E8" s="4"/>
      <c r="F8" s="4"/>
      <c r="G8" s="4"/>
      <c r="H8" s="4"/>
      <c r="I8" s="4"/>
      <c r="J8" s="4"/>
    </row>
    <row r="9" spans="1:10" s="5" customFormat="1" ht="20.100000000000001" customHeight="1">
      <c r="A9" s="7" t="s">
        <v>24</v>
      </c>
      <c r="C9" s="4"/>
      <c r="D9" s="4"/>
      <c r="E9" s="4"/>
      <c r="F9" s="4"/>
      <c r="G9" s="4"/>
      <c r="H9" s="4"/>
      <c r="I9" s="4"/>
    </row>
    <row r="10" spans="1:10" s="5" customFormat="1" ht="20.100000000000001" customHeight="1">
      <c r="A10" s="7" t="s">
        <v>47</v>
      </c>
      <c r="C10" s="4"/>
      <c r="D10" s="4"/>
      <c r="E10" s="4"/>
      <c r="F10" s="4"/>
      <c r="G10" s="4"/>
      <c r="H10" s="4"/>
      <c r="I10" s="4"/>
      <c r="J10" s="4"/>
    </row>
    <row r="11" spans="1:10" s="5" customFormat="1" ht="20.100000000000001" customHeight="1">
      <c r="A11" s="4" t="s">
        <v>48</v>
      </c>
      <c r="B11" s="7"/>
      <c r="C11" s="4"/>
      <c r="D11" s="4"/>
      <c r="E11" s="4"/>
      <c r="F11" s="4"/>
      <c r="G11" s="4"/>
      <c r="H11" s="4"/>
      <c r="I11" s="4"/>
      <c r="J11" s="4"/>
    </row>
    <row r="12" spans="1:10" s="5" customFormat="1" ht="20.100000000000001" customHeight="1">
      <c r="A12" s="4" t="s">
        <v>22</v>
      </c>
      <c r="B12" s="7"/>
      <c r="C12" s="4"/>
      <c r="D12" s="4"/>
      <c r="E12" s="4"/>
      <c r="F12" s="4"/>
      <c r="G12" s="4"/>
      <c r="H12" s="4"/>
      <c r="I12" s="4"/>
      <c r="J12" s="4"/>
    </row>
    <row r="13" spans="1:10" s="5" customFormat="1" ht="20.100000000000001" customHeight="1">
      <c r="A13" s="4" t="s">
        <v>23</v>
      </c>
      <c r="B13" s="7"/>
      <c r="C13" s="4"/>
      <c r="D13" s="4"/>
      <c r="E13" s="4"/>
      <c r="F13" s="4"/>
      <c r="G13" s="4"/>
      <c r="H13" s="4"/>
      <c r="I13" s="4"/>
      <c r="J13" s="4"/>
    </row>
    <row r="14" spans="1:10" s="5" customFormat="1" ht="27.75" customHeight="1">
      <c r="A14" s="4"/>
      <c r="B14" s="4" t="s">
        <v>18</v>
      </c>
      <c r="C14" s="4"/>
      <c r="D14" s="4"/>
      <c r="E14" s="4"/>
      <c r="F14" s="4"/>
      <c r="G14" s="4"/>
      <c r="H14" s="4"/>
      <c r="I14" s="4"/>
      <c r="J14" s="4"/>
    </row>
    <row r="15" spans="1:10" s="5" customFormat="1" ht="20.100000000000001" customHeight="1">
      <c r="A15" s="4" t="s">
        <v>72</v>
      </c>
      <c r="B15" s="8"/>
      <c r="C15" s="4"/>
      <c r="D15" s="4"/>
      <c r="E15" s="4"/>
      <c r="F15" s="4"/>
      <c r="G15" s="4"/>
      <c r="H15" s="4"/>
      <c r="I15" s="4"/>
      <c r="J15" s="4"/>
    </row>
    <row r="16" spans="1:10" s="5" customFormat="1" ht="20.100000000000001" customHeight="1">
      <c r="A16" s="4" t="s">
        <v>25</v>
      </c>
      <c r="B16" s="7"/>
      <c r="C16" s="4"/>
      <c r="D16" s="4"/>
      <c r="E16" s="4"/>
      <c r="F16" s="4"/>
      <c r="G16" s="4"/>
      <c r="H16" s="4"/>
      <c r="I16" s="4"/>
      <c r="J16" s="4"/>
    </row>
    <row r="17" spans="1:10" s="5" customFormat="1" ht="20.100000000000001" customHeight="1">
      <c r="A17" s="4" t="s">
        <v>49</v>
      </c>
      <c r="J17" s="4"/>
    </row>
    <row r="18" spans="1:10" s="5" customFormat="1" ht="20.100000000000001" customHeight="1">
      <c r="A18" s="4" t="s">
        <v>42</v>
      </c>
      <c r="J18" s="4"/>
    </row>
    <row r="19" spans="1:10" s="5" customFormat="1" ht="20.100000000000001" customHeight="1">
      <c r="A19" s="4" t="s">
        <v>26</v>
      </c>
      <c r="C19" s="4"/>
      <c r="D19" s="4"/>
      <c r="E19" s="4"/>
      <c r="F19" s="4"/>
      <c r="G19" s="4"/>
      <c r="H19" s="4"/>
      <c r="I19" s="4"/>
      <c r="J19" s="4"/>
    </row>
    <row r="20" spans="1:10" s="5" customFormat="1" ht="27.75" customHeight="1">
      <c r="A20" s="4"/>
      <c r="B20" s="4" t="s">
        <v>14</v>
      </c>
      <c r="D20" s="4"/>
      <c r="E20" s="4"/>
      <c r="F20" s="4"/>
      <c r="G20" s="4"/>
      <c r="H20" s="4"/>
      <c r="I20" s="4"/>
      <c r="J20" s="4"/>
    </row>
    <row r="21" spans="1:10" s="5" customFormat="1" ht="21.75" customHeight="1">
      <c r="A21" s="4"/>
      <c r="B21" s="4"/>
      <c r="D21" s="4"/>
      <c r="E21" s="4" t="s">
        <v>50</v>
      </c>
      <c r="G21" s="4"/>
      <c r="H21" s="4"/>
      <c r="I21" s="4"/>
      <c r="J21" s="4"/>
    </row>
    <row r="22" spans="1:10" s="5" customFormat="1" ht="21.75" customHeight="1">
      <c r="A22" s="4"/>
      <c r="B22" s="4"/>
      <c r="D22" s="4"/>
      <c r="E22" s="4"/>
      <c r="F22" s="4" t="s">
        <v>43</v>
      </c>
      <c r="I22" s="4"/>
      <c r="J22" s="4"/>
    </row>
    <row r="23" spans="1:10" s="5" customFormat="1" ht="21.75" customHeight="1">
      <c r="A23" s="4"/>
      <c r="B23" s="4"/>
      <c r="D23" s="4"/>
      <c r="E23" s="4"/>
      <c r="F23" s="4"/>
      <c r="G23" s="4"/>
      <c r="H23" s="4"/>
      <c r="I23" s="4"/>
      <c r="J23" s="4"/>
    </row>
    <row r="24" spans="1:10" s="5" customFormat="1" ht="20.25">
      <c r="A24" s="4"/>
      <c r="B24" s="4"/>
      <c r="C24" s="4"/>
      <c r="D24" s="4"/>
      <c r="E24" s="4" t="s">
        <v>51</v>
      </c>
      <c r="G24" s="4"/>
      <c r="H24" s="4"/>
      <c r="I24" s="4"/>
      <c r="J24" s="4"/>
    </row>
    <row r="25" spans="1:10" s="5" customFormat="1" ht="20.25">
      <c r="A25" s="4"/>
      <c r="B25" s="4"/>
      <c r="C25" s="4"/>
      <c r="D25" s="4"/>
      <c r="E25" s="4"/>
      <c r="F25" s="4" t="s">
        <v>52</v>
      </c>
      <c r="I25" s="4"/>
    </row>
    <row r="26" spans="1:10" s="5" customFormat="1" ht="10.5" customHeight="1">
      <c r="A26" s="4"/>
      <c r="B26" s="4"/>
      <c r="C26" s="4"/>
      <c r="D26" s="4"/>
      <c r="G26" s="4"/>
      <c r="J26" s="4"/>
    </row>
    <row r="27" spans="1:10" s="5" customFormat="1" ht="20.25">
      <c r="A27" s="4"/>
      <c r="B27" s="4"/>
      <c r="C27" s="4"/>
      <c r="D27" s="4"/>
      <c r="E27" s="5" t="s">
        <v>46</v>
      </c>
      <c r="G27" s="4"/>
      <c r="J27" s="4"/>
    </row>
    <row r="28" spans="1:10" s="5" customFormat="1" ht="37.5" customHeight="1">
      <c r="A28" s="4"/>
      <c r="B28" s="4"/>
      <c r="C28" s="4"/>
      <c r="D28" s="4"/>
      <c r="E28" s="5" t="s">
        <v>19</v>
      </c>
      <c r="G28" s="4"/>
      <c r="J28" s="4"/>
    </row>
    <row r="29" spans="1:10" s="5" customFormat="1" ht="20.25">
      <c r="A29" s="4"/>
      <c r="B29" s="4"/>
      <c r="C29" s="4"/>
      <c r="D29" s="4"/>
      <c r="E29" s="5" t="s">
        <v>20</v>
      </c>
      <c r="G29" s="4"/>
      <c r="J29" s="4"/>
    </row>
    <row r="30" spans="1:10" s="5" customFormat="1" ht="6.75" customHeight="1">
      <c r="A30" s="4"/>
      <c r="B30" s="4"/>
      <c r="C30" s="4"/>
      <c r="D30" s="4"/>
      <c r="E30" s="4"/>
      <c r="G30" s="4"/>
      <c r="J30" s="4"/>
    </row>
    <row r="31" spans="1:10" s="5" customFormat="1" ht="20.25">
      <c r="A31" s="4"/>
      <c r="B31" s="4"/>
      <c r="C31" s="4"/>
      <c r="D31" s="4"/>
      <c r="E31" s="4" t="s">
        <v>53</v>
      </c>
      <c r="G31" s="4"/>
      <c r="H31" s="4"/>
      <c r="I31" s="4"/>
      <c r="J31" s="4"/>
    </row>
    <row r="32" spans="1:10" s="5" customFormat="1" ht="20.25">
      <c r="A32" s="4"/>
      <c r="B32" s="4"/>
      <c r="C32" s="4"/>
      <c r="D32" s="4"/>
      <c r="E32" s="4"/>
      <c r="F32" s="4" t="s">
        <v>54</v>
      </c>
      <c r="G32" s="4"/>
      <c r="H32" s="4"/>
      <c r="I32" s="4"/>
      <c r="J32" s="4"/>
    </row>
    <row r="33" spans="1:11" s="5" customFormat="1" ht="20.25">
      <c r="A33" s="4"/>
      <c r="B33" s="4"/>
      <c r="C33" s="4"/>
      <c r="D33" s="4"/>
      <c r="E33" s="4"/>
      <c r="F33" s="4" t="s">
        <v>55</v>
      </c>
      <c r="I33" s="4"/>
      <c r="J33" s="4"/>
      <c r="K33" s="4"/>
    </row>
    <row r="34" spans="1:11" s="5" customFormat="1" ht="36" customHeight="1">
      <c r="A34" s="4" t="s">
        <v>28</v>
      </c>
      <c r="C34" s="4"/>
      <c r="D34" s="4"/>
      <c r="E34" s="4"/>
      <c r="I34" s="4"/>
      <c r="J34" s="4"/>
    </row>
    <row r="35" spans="1:11" s="5" customFormat="1" ht="20.25">
      <c r="A35" s="4"/>
      <c r="B35" s="4"/>
      <c r="C35" s="4"/>
      <c r="D35" s="4"/>
      <c r="E35" s="4"/>
      <c r="F35" s="4"/>
      <c r="G35" s="4"/>
      <c r="J35" s="4"/>
    </row>
    <row r="36" spans="1:11" s="5" customFormat="1" ht="10.5" customHeight="1">
      <c r="A36" s="4"/>
      <c r="B36" s="4"/>
      <c r="C36" s="4"/>
      <c r="D36" s="4"/>
      <c r="E36" s="4"/>
      <c r="F36" s="4"/>
      <c r="G36" s="4"/>
      <c r="H36" s="4"/>
      <c r="J36" s="4"/>
    </row>
    <row r="37" spans="1:11" s="5" customFormat="1" ht="20.25">
      <c r="A37" s="4"/>
      <c r="B37" s="4" t="s">
        <v>13</v>
      </c>
      <c r="C37" s="4"/>
      <c r="D37" s="4"/>
      <c r="E37" s="4"/>
      <c r="F37" s="4"/>
      <c r="G37" s="4"/>
      <c r="H37" s="4"/>
      <c r="I37" s="4"/>
      <c r="J37" s="4"/>
    </row>
    <row r="38" spans="1:11" s="5" customFormat="1" ht="20.25">
      <c r="A38" s="4" t="s">
        <v>56</v>
      </c>
      <c r="B38" s="4"/>
    </row>
  </sheetData>
  <phoneticPr fontId="2" type="noConversion"/>
  <pageMargins left="1.1023622047244095" right="0" top="0.19685039370078741" bottom="0.11811023622047245" header="0.51181102362204722" footer="0.51181102362204722"/>
  <pageSetup paperSize="9" orientation="portrait" horizontalDpi="4294967292" verticalDpi="0" r:id="rId1"/>
  <headerFooter alignWithMargins="0"/>
  <drawing r:id="rId2"/>
  <legacyDrawing r:id="rId3"/>
  <oleObjects>
    <oleObject progId="MS_ClipArt_Gallery.2" shapeId="13313" r:id="rId4"/>
    <oleObject progId="MS_ClipArt_Gallery.2" shapeId="13314" r:id="rId5"/>
    <oleObject progId="MS_ClipArt_Gallery.2" shapeId="13316" r:id="rId6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3:H32"/>
  <sheetViews>
    <sheetView tabSelected="1" workbookViewId="0">
      <selection activeCell="B2" sqref="B2"/>
    </sheetView>
  </sheetViews>
  <sheetFormatPr defaultRowHeight="20.25"/>
  <cols>
    <col min="1" max="1" width="7.42578125" style="6" customWidth="1"/>
    <col min="2" max="2" width="10.140625" style="6" customWidth="1"/>
    <col min="3" max="3" width="14.140625" style="6" customWidth="1"/>
    <col min="4" max="4" width="18.42578125" style="6" customWidth="1"/>
    <col min="5" max="5" width="15.140625" style="6" customWidth="1"/>
    <col min="6" max="6" width="17.140625" style="6" customWidth="1"/>
    <col min="7" max="7" width="15.28515625" style="6" customWidth="1"/>
    <col min="8" max="8" width="7.5703125" style="6" hidden="1" customWidth="1"/>
    <col min="9" max="16384" width="9.140625" style="6"/>
  </cols>
  <sheetData>
    <row r="3" spans="1:8">
      <c r="A3" s="65" t="s">
        <v>81</v>
      </c>
      <c r="B3" s="65"/>
      <c r="C3" s="65"/>
      <c r="D3" s="65"/>
      <c r="E3" s="65"/>
      <c r="F3" s="65"/>
      <c r="G3" s="65"/>
      <c r="H3" s="65"/>
    </row>
    <row r="4" spans="1:8">
      <c r="A4" s="65" t="s">
        <v>103</v>
      </c>
      <c r="B4" s="65"/>
      <c r="C4" s="65"/>
      <c r="D4" s="65"/>
      <c r="E4" s="65"/>
      <c r="F4" s="65"/>
      <c r="G4" s="65"/>
      <c r="H4" s="65"/>
    </row>
    <row r="5" spans="1:8">
      <c r="A5" s="65" t="s">
        <v>99</v>
      </c>
      <c r="B5" s="65"/>
      <c r="C5" s="65"/>
      <c r="D5" s="65"/>
      <c r="E5" s="65"/>
      <c r="F5" s="65"/>
      <c r="G5" s="65"/>
      <c r="H5" s="65"/>
    </row>
    <row r="6" spans="1:8">
      <c r="A6" s="65" t="s">
        <v>104</v>
      </c>
      <c r="B6" s="65"/>
      <c r="C6" s="65"/>
      <c r="D6" s="65"/>
      <c r="E6" s="65"/>
      <c r="F6" s="65"/>
      <c r="G6" s="65"/>
      <c r="H6" s="65"/>
    </row>
    <row r="7" spans="1:8">
      <c r="A7" s="73"/>
      <c r="B7" s="73"/>
      <c r="C7" s="73"/>
      <c r="D7" s="73"/>
      <c r="E7" s="73"/>
      <c r="F7" s="73"/>
      <c r="G7" s="73"/>
      <c r="H7" s="14"/>
    </row>
    <row r="8" spans="1:8">
      <c r="A8" s="56" t="s">
        <v>3</v>
      </c>
      <c r="B8" s="58" t="s">
        <v>4</v>
      </c>
      <c r="C8" s="59"/>
      <c r="D8" s="62" t="s">
        <v>5</v>
      </c>
      <c r="E8" s="63"/>
      <c r="F8" s="63"/>
      <c r="G8" s="64"/>
      <c r="H8" s="9"/>
    </row>
    <row r="9" spans="1:8">
      <c r="A9" s="57"/>
      <c r="B9" s="60"/>
      <c r="C9" s="61"/>
      <c r="D9" s="10" t="s">
        <v>1</v>
      </c>
      <c r="E9" s="15" t="s">
        <v>105</v>
      </c>
      <c r="F9" s="54" t="s">
        <v>106</v>
      </c>
      <c r="G9" s="16" t="s">
        <v>107</v>
      </c>
    </row>
    <row r="10" spans="1:8" s="11" customFormat="1">
      <c r="A10" s="17">
        <v>1</v>
      </c>
      <c r="B10" s="18" t="s">
        <v>37</v>
      </c>
      <c r="C10" s="19"/>
      <c r="D10" s="20">
        <f>E10+F10+G10</f>
        <v>574063</v>
      </c>
      <c r="E10" s="21">
        <v>13876</v>
      </c>
      <c r="F10" s="21">
        <v>470169</v>
      </c>
      <c r="G10" s="21">
        <v>90018</v>
      </c>
    </row>
    <row r="11" spans="1:8">
      <c r="A11" s="17">
        <v>2</v>
      </c>
      <c r="B11" s="18" t="s">
        <v>38</v>
      </c>
      <c r="C11" s="23"/>
      <c r="D11" s="20">
        <f>E11+F11+G11</f>
        <v>420780</v>
      </c>
      <c r="E11" s="21">
        <v>142260</v>
      </c>
      <c r="F11" s="21">
        <v>142260</v>
      </c>
      <c r="G11" s="21">
        <v>136260</v>
      </c>
    </row>
    <row r="12" spans="1:8">
      <c r="A12" s="17">
        <v>3</v>
      </c>
      <c r="B12" s="18" t="s">
        <v>39</v>
      </c>
      <c r="C12" s="23"/>
      <c r="D12" s="20">
        <f t="shared" ref="D12:D20" si="0">E12+F12+G12</f>
        <v>878460</v>
      </c>
      <c r="E12" s="21">
        <f>155890+73190+69930</f>
        <v>299010</v>
      </c>
      <c r="F12" s="21">
        <f>147820+82360+69930</f>
        <v>300110</v>
      </c>
      <c r="G12" s="21">
        <f>147820+82360+49160</f>
        <v>279340</v>
      </c>
    </row>
    <row r="13" spans="1:8">
      <c r="A13" s="17">
        <v>4</v>
      </c>
      <c r="B13" s="18" t="s">
        <v>30</v>
      </c>
      <c r="C13" s="23"/>
      <c r="D13" s="20">
        <f t="shared" si="0"/>
        <v>54705</v>
      </c>
      <c r="E13" s="21">
        <f>6950+7642+4600</f>
        <v>19192</v>
      </c>
      <c r="F13" s="21">
        <f>4350+7043+4600</f>
        <v>15993</v>
      </c>
      <c r="G13" s="21">
        <f>5950+7033+6537</f>
        <v>19520</v>
      </c>
    </row>
    <row r="14" spans="1:8">
      <c r="A14" s="17">
        <v>5</v>
      </c>
      <c r="B14" s="18" t="s">
        <v>31</v>
      </c>
      <c r="C14" s="23"/>
      <c r="D14" s="20">
        <f t="shared" si="0"/>
        <v>449182</v>
      </c>
      <c r="E14" s="21">
        <f>6600+21598+154150+10772</f>
        <v>193120</v>
      </c>
      <c r="F14" s="21">
        <f>71442+22500+26336+13700+12150</f>
        <v>146128</v>
      </c>
      <c r="G14" s="21">
        <f>23780+13500+43600+8200+12054+8800</f>
        <v>109934</v>
      </c>
    </row>
    <row r="15" spans="1:8">
      <c r="A15" s="17">
        <v>6</v>
      </c>
      <c r="B15" s="18" t="s">
        <v>32</v>
      </c>
      <c r="C15" s="23"/>
      <c r="D15" s="20">
        <f t="shared" si="0"/>
        <v>91722</v>
      </c>
      <c r="E15" s="21">
        <f>31335+10000</f>
        <v>41335</v>
      </c>
      <c r="F15" s="21">
        <v>24707</v>
      </c>
      <c r="G15" s="21">
        <f>15680+3500+6500</f>
        <v>25680</v>
      </c>
    </row>
    <row r="16" spans="1:8">
      <c r="A16" s="17">
        <v>7</v>
      </c>
      <c r="B16" s="18" t="s">
        <v>33</v>
      </c>
      <c r="C16" s="23"/>
      <c r="D16" s="20">
        <f t="shared" si="0"/>
        <v>87122</v>
      </c>
      <c r="E16" s="21">
        <f>18400+1090+7712</f>
        <v>27202</v>
      </c>
      <c r="F16" s="21">
        <f>19730+1040+8443</f>
        <v>29213</v>
      </c>
      <c r="G16" s="21">
        <f>22010+1120+7577</f>
        <v>30707</v>
      </c>
    </row>
    <row r="17" spans="1:7">
      <c r="A17" s="17">
        <v>8</v>
      </c>
      <c r="B17" s="18" t="s">
        <v>35</v>
      </c>
      <c r="C17" s="23"/>
      <c r="D17" s="20">
        <f t="shared" si="0"/>
        <v>10160</v>
      </c>
      <c r="E17" s="21">
        <v>0</v>
      </c>
      <c r="F17" s="21">
        <v>0</v>
      </c>
      <c r="G17" s="21">
        <v>10160</v>
      </c>
    </row>
    <row r="18" spans="1:7">
      <c r="A18" s="17">
        <v>9</v>
      </c>
      <c r="B18" s="18" t="s">
        <v>36</v>
      </c>
      <c r="C18" s="23"/>
      <c r="D18" s="20">
        <f t="shared" si="0"/>
        <v>276000</v>
      </c>
      <c r="E18" s="21">
        <v>92000</v>
      </c>
      <c r="F18" s="21">
        <v>184000</v>
      </c>
      <c r="G18" s="21">
        <v>0</v>
      </c>
    </row>
    <row r="19" spans="1:7">
      <c r="A19" s="17">
        <v>10</v>
      </c>
      <c r="B19" s="18" t="s">
        <v>34</v>
      </c>
      <c r="C19" s="23"/>
      <c r="D19" s="20">
        <f t="shared" si="0"/>
        <v>20000</v>
      </c>
      <c r="E19" s="21">
        <v>0</v>
      </c>
      <c r="F19" s="21">
        <v>0</v>
      </c>
      <c r="G19" s="21">
        <f>15000+5000</f>
        <v>20000</v>
      </c>
    </row>
    <row r="20" spans="1:7">
      <c r="A20" s="17">
        <v>11</v>
      </c>
      <c r="B20" s="18" t="s">
        <v>40</v>
      </c>
      <c r="C20" s="23"/>
      <c r="D20" s="20">
        <f t="shared" si="0"/>
        <v>0</v>
      </c>
      <c r="E20" s="21">
        <v>0</v>
      </c>
      <c r="F20" s="21">
        <v>0</v>
      </c>
      <c r="G20" s="21">
        <v>0</v>
      </c>
    </row>
    <row r="21" spans="1:7" s="11" customFormat="1">
      <c r="A21" s="69" t="s">
        <v>1</v>
      </c>
      <c r="B21" s="70"/>
      <c r="C21" s="71"/>
      <c r="D21" s="25">
        <f>SUM(D10:D20)</f>
        <v>2862194</v>
      </c>
      <c r="E21" s="25">
        <f>SUM(E10:E20)</f>
        <v>827995</v>
      </c>
      <c r="F21" s="26">
        <f>SUM(F10:F20)</f>
        <v>1312580</v>
      </c>
      <c r="G21" s="25">
        <f>SUM(G10:G20)</f>
        <v>721619</v>
      </c>
    </row>
    <row r="23" spans="1:7" ht="27" customHeight="1">
      <c r="B23" s="11" t="s">
        <v>6</v>
      </c>
      <c r="C23" s="6" t="s">
        <v>58</v>
      </c>
    </row>
    <row r="24" spans="1:7">
      <c r="A24" s="6" t="s">
        <v>59</v>
      </c>
    </row>
    <row r="25" spans="1:7">
      <c r="A25" s="6" t="s">
        <v>59</v>
      </c>
    </row>
    <row r="26" spans="1:7">
      <c r="A26" s="6" t="s">
        <v>59</v>
      </c>
    </row>
    <row r="29" spans="1:7" s="11" customFormat="1">
      <c r="A29" s="6" t="s">
        <v>7</v>
      </c>
      <c r="B29" s="6"/>
      <c r="C29" s="6" t="s">
        <v>79</v>
      </c>
      <c r="D29" s="53"/>
      <c r="E29" s="53" t="s">
        <v>7</v>
      </c>
      <c r="F29" s="65" t="s">
        <v>17</v>
      </c>
      <c r="G29" s="65"/>
    </row>
    <row r="30" spans="1:7" s="11" customFormat="1">
      <c r="A30" s="13"/>
      <c r="B30" s="72" t="s">
        <v>78</v>
      </c>
      <c r="C30" s="72"/>
      <c r="D30" s="72"/>
      <c r="E30" s="72" t="s">
        <v>29</v>
      </c>
      <c r="F30" s="72"/>
      <c r="G30" s="72"/>
    </row>
    <row r="31" spans="1:7" s="11" customFormat="1">
      <c r="A31" s="68" t="s">
        <v>44</v>
      </c>
      <c r="B31" s="68"/>
      <c r="C31" s="68"/>
      <c r="D31" s="53" t="s">
        <v>57</v>
      </c>
      <c r="E31" s="53"/>
      <c r="F31" s="53"/>
      <c r="G31" s="53"/>
    </row>
    <row r="32" spans="1:7" s="11" customFormat="1">
      <c r="E32" s="55"/>
      <c r="F32" s="55"/>
      <c r="G32" s="55"/>
    </row>
  </sheetData>
  <mergeCells count="14">
    <mergeCell ref="E32:G32"/>
    <mergeCell ref="A21:C21"/>
    <mergeCell ref="F29:G29"/>
    <mergeCell ref="B30:D30"/>
    <mergeCell ref="E30:G30"/>
    <mergeCell ref="A3:H3"/>
    <mergeCell ref="A4:H4"/>
    <mergeCell ref="A5:H5"/>
    <mergeCell ref="A6:H6"/>
    <mergeCell ref="A31:C31"/>
    <mergeCell ref="A7:G7"/>
    <mergeCell ref="A8:A9"/>
    <mergeCell ref="B8:C9"/>
    <mergeCell ref="D8:G8"/>
  </mergeCells>
  <phoneticPr fontId="2" type="noConversion"/>
  <pageMargins left="0.98425196850393704" right="0" top="0.55118110236220474" bottom="0.59055118110236227" header="0.51181102362204722" footer="0.51181102362204722"/>
  <pageSetup paperSize="9" orientation="portrait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3:H44"/>
  <sheetViews>
    <sheetView workbookViewId="0">
      <selection activeCell="B2" sqref="B2"/>
    </sheetView>
  </sheetViews>
  <sheetFormatPr defaultRowHeight="20.25"/>
  <cols>
    <col min="1" max="1" width="7.5703125" style="6" customWidth="1"/>
    <col min="2" max="2" width="9.7109375" style="6" customWidth="1"/>
    <col min="3" max="3" width="14.28515625" style="6" customWidth="1"/>
    <col min="4" max="4" width="16.28515625" style="6" customWidth="1"/>
    <col min="5" max="5" width="15.5703125" style="6" customWidth="1"/>
    <col min="6" max="6" width="16" style="6" customWidth="1"/>
    <col min="7" max="7" width="15.5703125" style="6" customWidth="1"/>
    <col min="8" max="8" width="18.85546875" style="6" hidden="1" customWidth="1"/>
    <col min="9" max="16384" width="9.140625" style="6"/>
  </cols>
  <sheetData>
    <row r="3" spans="1:8" ht="18.95" customHeight="1">
      <c r="A3" s="65" t="s">
        <v>100</v>
      </c>
      <c r="B3" s="65"/>
      <c r="C3" s="65"/>
      <c r="D3" s="65"/>
      <c r="E3" s="65"/>
      <c r="F3" s="65"/>
      <c r="G3" s="65"/>
      <c r="H3" s="65"/>
    </row>
    <row r="4" spans="1:8" ht="18.95" customHeight="1">
      <c r="A4" s="65" t="s">
        <v>73</v>
      </c>
      <c r="B4" s="65"/>
      <c r="C4" s="65"/>
      <c r="D4" s="65"/>
      <c r="E4" s="65"/>
      <c r="F4" s="65"/>
      <c r="G4" s="65"/>
      <c r="H4" s="65"/>
    </row>
    <row r="5" spans="1:8" ht="18.95" customHeight="1">
      <c r="A5" s="65" t="s">
        <v>102</v>
      </c>
      <c r="B5" s="65"/>
      <c r="C5" s="65"/>
      <c r="D5" s="65"/>
      <c r="E5" s="65"/>
      <c r="F5" s="65"/>
      <c r="G5" s="65"/>
      <c r="H5" s="65"/>
    </row>
    <row r="6" spans="1:8" ht="18.95" customHeight="1">
      <c r="A6" s="65" t="s">
        <v>108</v>
      </c>
      <c r="B6" s="65"/>
      <c r="C6" s="65"/>
      <c r="D6" s="65"/>
      <c r="E6" s="65"/>
      <c r="F6" s="65"/>
      <c r="G6" s="65"/>
      <c r="H6" s="65"/>
    </row>
    <row r="7" spans="1:8" ht="13.5" customHeight="1">
      <c r="B7" s="9"/>
      <c r="C7" s="9"/>
      <c r="D7" s="9"/>
      <c r="E7" s="9"/>
      <c r="F7" s="9"/>
      <c r="G7" s="9"/>
      <c r="H7" s="9"/>
    </row>
    <row r="8" spans="1:8" ht="20.100000000000001" customHeight="1">
      <c r="A8" s="56" t="s">
        <v>3</v>
      </c>
      <c r="B8" s="58" t="s">
        <v>4</v>
      </c>
      <c r="C8" s="59"/>
      <c r="D8" s="62" t="s">
        <v>5</v>
      </c>
      <c r="E8" s="63"/>
      <c r="F8" s="63"/>
      <c r="G8" s="64"/>
      <c r="H8" s="9"/>
    </row>
    <row r="9" spans="1:8" ht="20.100000000000001" customHeight="1">
      <c r="A9" s="57"/>
      <c r="B9" s="60"/>
      <c r="C9" s="61"/>
      <c r="D9" s="10" t="s">
        <v>1</v>
      </c>
      <c r="E9" s="15" t="s">
        <v>105</v>
      </c>
      <c r="F9" s="54" t="s">
        <v>106</v>
      </c>
      <c r="G9" s="16" t="s">
        <v>107</v>
      </c>
    </row>
    <row r="10" spans="1:8" s="11" customFormat="1" ht="20.100000000000001" customHeight="1">
      <c r="A10" s="17">
        <v>1</v>
      </c>
      <c r="B10" s="18" t="s">
        <v>37</v>
      </c>
      <c r="C10" s="19"/>
      <c r="D10" s="20">
        <f>E10+F10+G10</f>
        <v>0</v>
      </c>
      <c r="E10" s="21">
        <v>0</v>
      </c>
      <c r="F10" s="22">
        <v>0</v>
      </c>
      <c r="G10" s="21">
        <v>0</v>
      </c>
    </row>
    <row r="11" spans="1:8" ht="20.100000000000001" customHeight="1">
      <c r="A11" s="17">
        <v>2</v>
      </c>
      <c r="B11" s="18" t="s">
        <v>38</v>
      </c>
      <c r="C11" s="23"/>
      <c r="D11" s="20">
        <f>E11+F11+G11</f>
        <v>0</v>
      </c>
      <c r="E11" s="24">
        <v>0</v>
      </c>
      <c r="F11" s="24">
        <v>0</v>
      </c>
      <c r="G11" s="24">
        <v>0</v>
      </c>
    </row>
    <row r="12" spans="1:8" ht="20.100000000000001" customHeight="1">
      <c r="A12" s="17">
        <v>3</v>
      </c>
      <c r="B12" s="18" t="s">
        <v>39</v>
      </c>
      <c r="C12" s="23"/>
      <c r="D12" s="20">
        <f t="shared" ref="D12:D20" si="0">E12+F12+G12</f>
        <v>0</v>
      </c>
      <c r="E12" s="24">
        <v>0</v>
      </c>
      <c r="F12" s="24">
        <v>0</v>
      </c>
      <c r="G12" s="24">
        <v>0</v>
      </c>
    </row>
    <row r="13" spans="1:8" ht="20.100000000000001" customHeight="1">
      <c r="A13" s="17">
        <v>4</v>
      </c>
      <c r="B13" s="18" t="s">
        <v>30</v>
      </c>
      <c r="C13" s="23"/>
      <c r="D13" s="20">
        <f t="shared" si="0"/>
        <v>0</v>
      </c>
      <c r="E13" s="24">
        <v>0</v>
      </c>
      <c r="F13" s="24">
        <v>0</v>
      </c>
      <c r="G13" s="24">
        <v>0</v>
      </c>
    </row>
    <row r="14" spans="1:8" ht="20.100000000000001" customHeight="1">
      <c r="A14" s="17">
        <v>5</v>
      </c>
      <c r="B14" s="18" t="s">
        <v>31</v>
      </c>
      <c r="C14" s="23"/>
      <c r="D14" s="20">
        <f t="shared" si="0"/>
        <v>0</v>
      </c>
      <c r="E14" s="24">
        <v>0</v>
      </c>
      <c r="F14" s="24">
        <v>0</v>
      </c>
      <c r="G14" s="24">
        <v>0</v>
      </c>
    </row>
    <row r="15" spans="1:8" ht="20.100000000000001" customHeight="1">
      <c r="A15" s="17">
        <v>6</v>
      </c>
      <c r="B15" s="18" t="s">
        <v>32</v>
      </c>
      <c r="C15" s="23"/>
      <c r="D15" s="20">
        <f t="shared" si="0"/>
        <v>0</v>
      </c>
      <c r="E15" s="24">
        <v>0</v>
      </c>
      <c r="F15" s="24">
        <v>0</v>
      </c>
      <c r="G15" s="24">
        <v>0</v>
      </c>
    </row>
    <row r="16" spans="1:8" ht="20.100000000000001" customHeight="1">
      <c r="A16" s="17">
        <v>7</v>
      </c>
      <c r="B16" s="18" t="s">
        <v>33</v>
      </c>
      <c r="C16" s="23"/>
      <c r="D16" s="20">
        <f t="shared" si="0"/>
        <v>149544</v>
      </c>
      <c r="E16" s="24">
        <v>55897</v>
      </c>
      <c r="F16" s="24">
        <v>45925</v>
      </c>
      <c r="G16" s="24">
        <v>47722</v>
      </c>
    </row>
    <row r="17" spans="1:8" ht="20.100000000000001" customHeight="1">
      <c r="A17" s="17">
        <v>8</v>
      </c>
      <c r="B17" s="18" t="s">
        <v>35</v>
      </c>
      <c r="C17" s="23"/>
      <c r="D17" s="20">
        <f t="shared" si="0"/>
        <v>0</v>
      </c>
      <c r="E17" s="24">
        <v>0</v>
      </c>
      <c r="F17" s="24">
        <v>0</v>
      </c>
      <c r="G17" s="24">
        <v>0</v>
      </c>
    </row>
    <row r="18" spans="1:8" ht="20.100000000000001" customHeight="1">
      <c r="A18" s="17">
        <v>9</v>
      </c>
      <c r="B18" s="18" t="s">
        <v>36</v>
      </c>
      <c r="C18" s="23"/>
      <c r="D18" s="20">
        <f t="shared" si="0"/>
        <v>0</v>
      </c>
      <c r="E18" s="24">
        <v>0</v>
      </c>
      <c r="F18" s="24">
        <v>0</v>
      </c>
      <c r="G18" s="24">
        <v>0</v>
      </c>
    </row>
    <row r="19" spans="1:8" ht="20.100000000000001" customHeight="1">
      <c r="A19" s="17">
        <v>10</v>
      </c>
      <c r="B19" s="18" t="s">
        <v>34</v>
      </c>
      <c r="C19" s="23"/>
      <c r="D19" s="20">
        <f t="shared" si="0"/>
        <v>0</v>
      </c>
      <c r="E19" s="24">
        <v>0</v>
      </c>
      <c r="F19" s="24">
        <v>0</v>
      </c>
      <c r="G19" s="24">
        <v>0</v>
      </c>
    </row>
    <row r="20" spans="1:8" ht="20.100000000000001" customHeight="1">
      <c r="A20" s="17">
        <v>11</v>
      </c>
      <c r="B20" s="18" t="s">
        <v>40</v>
      </c>
      <c r="C20" s="23"/>
      <c r="D20" s="20">
        <f t="shared" si="0"/>
        <v>0</v>
      </c>
      <c r="E20" s="21">
        <v>0</v>
      </c>
      <c r="F20" s="22">
        <v>0</v>
      </c>
      <c r="G20" s="21">
        <v>0</v>
      </c>
    </row>
    <row r="21" spans="1:8" ht="5.25" customHeight="1">
      <c r="A21" s="17"/>
      <c r="B21" s="18"/>
      <c r="C21" s="23"/>
      <c r="D21" s="32"/>
      <c r="E21" s="32"/>
      <c r="F21" s="33"/>
      <c r="G21" s="32"/>
    </row>
    <row r="22" spans="1:8">
      <c r="A22" s="62" t="s">
        <v>1</v>
      </c>
      <c r="B22" s="63"/>
      <c r="C22" s="64"/>
      <c r="D22" s="30">
        <f>SUM(D10:D21)</f>
        <v>149544</v>
      </c>
      <c r="E22" s="40">
        <f>SUM(E10:E21)</f>
        <v>55897</v>
      </c>
      <c r="F22" s="40">
        <f>SUM(F10:F21)</f>
        <v>45925</v>
      </c>
      <c r="G22" s="40">
        <f>SUM(G10:G21)</f>
        <v>47722</v>
      </c>
      <c r="H22" s="34"/>
    </row>
    <row r="23" spans="1:8" ht="7.5" customHeight="1"/>
    <row r="24" spans="1:8" ht="20.100000000000001" customHeight="1">
      <c r="A24" s="37"/>
      <c r="C24" s="39"/>
      <c r="D24" s="36"/>
      <c r="E24" s="36"/>
      <c r="F24" s="36"/>
      <c r="G24" s="36"/>
      <c r="H24" s="38"/>
    </row>
    <row r="25" spans="1:8" ht="27" customHeight="1">
      <c r="B25" s="11" t="s">
        <v>6</v>
      </c>
      <c r="C25" s="6" t="s">
        <v>58</v>
      </c>
    </row>
    <row r="26" spans="1:8">
      <c r="A26" s="6" t="s">
        <v>59</v>
      </c>
    </row>
    <row r="27" spans="1:8">
      <c r="A27" s="6" t="s">
        <v>59</v>
      </c>
    </row>
    <row r="28" spans="1:8">
      <c r="A28" s="6" t="s">
        <v>59</v>
      </c>
    </row>
    <row r="29" spans="1:8" s="48" customFormat="1" ht="20.100000000000001" customHeight="1">
      <c r="A29" s="44"/>
      <c r="B29" s="45"/>
      <c r="C29" s="45"/>
      <c r="D29" s="45"/>
      <c r="E29" s="46"/>
      <c r="F29" s="42"/>
      <c r="G29" s="41"/>
      <c r="H29" s="47"/>
    </row>
    <row r="30" spans="1:8" s="48" customFormat="1" ht="20.100000000000001" customHeight="1">
      <c r="A30" s="45"/>
      <c r="B30" s="45"/>
      <c r="C30" s="45"/>
      <c r="D30" s="45"/>
      <c r="E30" s="45"/>
      <c r="F30" s="42"/>
      <c r="G30" s="49"/>
      <c r="H30" s="47"/>
    </row>
    <row r="31" spans="1:8" s="11" customFormat="1" ht="20.100000000000001" customHeight="1">
      <c r="A31" s="6" t="s">
        <v>7</v>
      </c>
      <c r="B31" s="6"/>
      <c r="C31" s="6"/>
      <c r="D31" s="12" t="s">
        <v>16</v>
      </c>
      <c r="E31" s="12" t="s">
        <v>7</v>
      </c>
      <c r="F31" s="65" t="s">
        <v>17</v>
      </c>
      <c r="G31" s="65"/>
    </row>
    <row r="32" spans="1:8" s="11" customFormat="1" ht="20.100000000000001" customHeight="1">
      <c r="A32" s="13"/>
      <c r="B32" s="72" t="s">
        <v>101</v>
      </c>
      <c r="C32" s="72"/>
      <c r="D32" s="72"/>
      <c r="E32" s="72" t="s">
        <v>29</v>
      </c>
      <c r="F32" s="72"/>
      <c r="G32" s="72"/>
    </row>
    <row r="33" spans="1:7" s="11" customFormat="1" ht="20.100000000000001" customHeight="1">
      <c r="A33" s="68" t="s">
        <v>62</v>
      </c>
      <c r="B33" s="68"/>
      <c r="C33" s="68"/>
      <c r="D33" s="12" t="s">
        <v>61</v>
      </c>
      <c r="E33" s="12"/>
      <c r="F33" s="12"/>
      <c r="G33" s="12"/>
    </row>
    <row r="34" spans="1:7" ht="27" customHeight="1">
      <c r="G34" s="35"/>
    </row>
    <row r="35" spans="1:7" ht="27" customHeight="1">
      <c r="G35" s="35"/>
    </row>
    <row r="36" spans="1:7">
      <c r="G36" s="28"/>
    </row>
    <row r="37" spans="1:7">
      <c r="G37" s="28"/>
    </row>
    <row r="38" spans="1:7">
      <c r="D38" s="65"/>
      <c r="E38" s="65"/>
      <c r="G38" s="28"/>
    </row>
    <row r="39" spans="1:7">
      <c r="G39" s="28"/>
    </row>
    <row r="40" spans="1:7">
      <c r="D40" s="65"/>
      <c r="E40" s="65"/>
      <c r="G40" s="28"/>
    </row>
    <row r="41" spans="1:7">
      <c r="G41" s="28"/>
    </row>
    <row r="42" spans="1:7">
      <c r="D42" s="9"/>
      <c r="E42" s="12"/>
      <c r="F42" s="65"/>
      <c r="G42" s="65"/>
    </row>
    <row r="43" spans="1:7">
      <c r="A43" s="13"/>
      <c r="B43" s="72"/>
      <c r="C43" s="72"/>
      <c r="D43" s="72"/>
      <c r="E43" s="72"/>
      <c r="F43" s="72"/>
      <c r="G43" s="72"/>
    </row>
    <row r="44" spans="1:7">
      <c r="A44" s="68"/>
      <c r="B44" s="68"/>
      <c r="C44" s="68"/>
      <c r="E44" s="68"/>
      <c r="F44" s="68"/>
      <c r="G44" s="68"/>
    </row>
  </sheetData>
  <mergeCells count="19">
    <mergeCell ref="D38:E38"/>
    <mergeCell ref="D40:E40"/>
    <mergeCell ref="F42:G42"/>
    <mergeCell ref="B43:D43"/>
    <mergeCell ref="A44:C44"/>
    <mergeCell ref="E44:G44"/>
    <mergeCell ref="E43:G43"/>
    <mergeCell ref="E32:G32"/>
    <mergeCell ref="A33:C33"/>
    <mergeCell ref="A3:H3"/>
    <mergeCell ref="A8:A9"/>
    <mergeCell ref="B8:C9"/>
    <mergeCell ref="D8:G8"/>
    <mergeCell ref="F31:G31"/>
    <mergeCell ref="B32:D32"/>
    <mergeCell ref="A4:H4"/>
    <mergeCell ref="A5:H5"/>
    <mergeCell ref="A6:H6"/>
    <mergeCell ref="A22:C22"/>
  </mergeCells>
  <phoneticPr fontId="2" type="noConversion"/>
  <pageMargins left="1.1811023622047245" right="0" top="0.55118110236220474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แผนคลัง</vt:lpstr>
      <vt:lpstr>รายงานแผนคลัง</vt:lpstr>
      <vt:lpstr>แผนเงินรวม</vt:lpstr>
      <vt:lpstr>รายงาน</vt:lpstr>
      <vt:lpstr>ปรับแผน-รวม</vt:lpstr>
      <vt:lpstr>ปรับแผน-ประปา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2012-02-10T04:37:18Z</cp:lastPrinted>
  <dcterms:created xsi:type="dcterms:W3CDTF">2005-05-09T14:29:27Z</dcterms:created>
  <dcterms:modified xsi:type="dcterms:W3CDTF">2012-05-15T07:46:12Z</dcterms:modified>
</cp:coreProperties>
</file>