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25725"/>
</workbook>
</file>

<file path=xl/calcChain.xml><?xml version="1.0" encoding="utf-8"?>
<calcChain xmlns="http://schemas.openxmlformats.org/spreadsheetml/2006/main">
  <c r="B90" i="1"/>
  <c r="B89"/>
  <c r="E88"/>
  <c r="B88"/>
  <c r="E87"/>
  <c r="B87"/>
  <c r="E86"/>
  <c r="B86"/>
  <c r="B85"/>
  <c r="B84"/>
  <c r="B83"/>
  <c r="B82"/>
  <c r="B81"/>
  <c r="B80"/>
  <c r="E79"/>
  <c r="B79"/>
  <c r="B78"/>
  <c r="E77"/>
  <c r="B77" s="1"/>
  <c r="E76"/>
  <c r="B76" s="1"/>
  <c r="E75"/>
  <c r="B75" s="1"/>
  <c r="B74"/>
  <c r="B72"/>
  <c r="B71"/>
  <c r="E91"/>
  <c r="A69"/>
  <c r="E68"/>
  <c r="B68"/>
  <c r="B67"/>
  <c r="E66"/>
  <c r="B66"/>
  <c r="B65"/>
  <c r="E64"/>
  <c r="B64"/>
  <c r="B63"/>
  <c r="E62"/>
  <c r="B62" s="1"/>
  <c r="B61"/>
  <c r="B60"/>
  <c r="B59"/>
  <c r="B58"/>
  <c r="B57"/>
  <c r="B56"/>
  <c r="B55"/>
  <c r="B54"/>
  <c r="B53"/>
  <c r="E69"/>
  <c r="B37"/>
  <c r="B36"/>
  <c r="B35"/>
  <c r="B34"/>
  <c r="B33"/>
  <c r="B32"/>
  <c r="B31"/>
  <c r="E30"/>
  <c r="B30"/>
  <c r="B28"/>
  <c r="E27"/>
  <c r="B27" s="1"/>
  <c r="B26"/>
  <c r="B25"/>
  <c r="E24"/>
  <c r="B24" s="1"/>
  <c r="B23"/>
  <c r="E22"/>
  <c r="B22" s="1"/>
  <c r="B21"/>
  <c r="B20"/>
  <c r="A19"/>
  <c r="E18"/>
  <c r="B18"/>
  <c r="B17"/>
  <c r="B16"/>
  <c r="B15"/>
  <c r="B14"/>
  <c r="B13"/>
  <c r="B12"/>
  <c r="B11"/>
  <c r="E51" i="2"/>
  <c r="E50"/>
  <c r="E49"/>
  <c r="E48"/>
  <c r="E47"/>
  <c r="E54" s="1"/>
  <c r="E46"/>
  <c r="C44"/>
  <c r="C33"/>
  <c r="C32"/>
  <c r="C31"/>
  <c r="C30"/>
  <c r="C29"/>
  <c r="C28"/>
  <c r="C27"/>
  <c r="C26"/>
  <c r="C25"/>
  <c r="C24"/>
  <c r="C23"/>
  <c r="C21"/>
  <c r="C20"/>
  <c r="C15"/>
  <c r="C12"/>
  <c r="C11"/>
  <c r="C10"/>
  <c r="C54" s="1"/>
  <c r="B39" i="1" l="1"/>
  <c r="B19"/>
  <c r="B40" s="1"/>
  <c r="E92"/>
  <c r="B70"/>
  <c r="B91" s="1"/>
  <c r="E19"/>
  <c r="E39"/>
  <c r="B52"/>
  <c r="B69" s="1"/>
  <c r="B92" l="1"/>
  <c r="E40"/>
  <c r="E96" s="1"/>
  <c r="B96" s="1"/>
  <c r="E95"/>
  <c r="B95"/>
</calcChain>
</file>

<file path=xl/sharedStrings.xml><?xml version="1.0" encoding="utf-8"?>
<sst xmlns="http://schemas.openxmlformats.org/spreadsheetml/2006/main" count="203" uniqueCount="154">
  <si>
    <t>องค์การบริหารส่วนตำบลไชยมนตรี     อำเภอเมือง    จังหวัดนครศรีธรรมราช</t>
  </si>
  <si>
    <t>ปีงบประมาณ    2556</t>
  </si>
  <si>
    <t xml:space="preserve">                                                                                                     รายงานรับ - จ่าย เงินสด</t>
  </si>
  <si>
    <t xml:space="preserve">ประจำเดือน 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</si>
  <si>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</si>
  <si>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</si>
  <si>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</si>
  <si>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</si>
  <si>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</si>
  <si>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รหัสบัญชี</t>
  </si>
  <si>
    <t>บาท</t>
  </si>
  <si>
    <t xml:space="preserve"> ยอดยกมา</t>
  </si>
  <si>
    <r>
      <t xml:space="preserve"> </t>
    </r>
    <r>
      <rPr>
        <b/>
        <u/>
        <sz val="13"/>
        <rFont val="Angsana New"/>
        <family val="1"/>
      </rPr>
      <t>รายรับ</t>
    </r>
  </si>
  <si>
    <t xml:space="preserve"> ภาษีอากร</t>
  </si>
  <si>
    <t>411000</t>
  </si>
  <si>
    <t xml:space="preserve"> ค่าธรรมเนียม ค่าปรับและใบอนุญาต</t>
  </si>
  <si>
    <t>412000</t>
  </si>
  <si>
    <t xml:space="preserve"> รายได้จากทรัพย์สิน</t>
  </si>
  <si>
    <t>413000</t>
  </si>
  <si>
    <t xml:space="preserve"> รายได้จากสาธารณูปโภคและการพาณิชย์</t>
  </si>
  <si>
    <t>414000</t>
  </si>
  <si>
    <t xml:space="preserve"> รายได้เบ็ดเตล็ด</t>
  </si>
  <si>
    <t>415000</t>
  </si>
  <si>
    <t xml:space="preserve"> รายได้จากทุน</t>
  </si>
  <si>
    <t>416000</t>
  </si>
  <si>
    <t xml:space="preserve"> ภาษีจัดสรร</t>
  </si>
  <si>
    <t>421000</t>
  </si>
  <si>
    <t xml:space="preserve"> เงินอุดหนุนทั่วไป </t>
  </si>
  <si>
    <t>431000</t>
  </si>
  <si>
    <t xml:space="preserve"> เงินอุดหนุนระบุวัตถุประสงค์ด้านการศึกษา</t>
  </si>
  <si>
    <t>441001</t>
  </si>
  <si>
    <t xml:space="preserve"> เงินอุดหนุนระบุวัตถุประสงค์จากกรมส่งเสริมการปกครองท้องถิ่น</t>
  </si>
  <si>
    <t>441002</t>
  </si>
  <si>
    <t xml:space="preserve"> ลูกหนี้ - ภาษีโรงเรือนและที่ดิน </t>
  </si>
  <si>
    <t>110601</t>
  </si>
  <si>
    <t xml:space="preserve"> ลูกหนี้ - ภาษีบำรุงท้องที่ </t>
  </si>
  <si>
    <t>110602</t>
  </si>
  <si>
    <t xml:space="preserve"> ลูกหนี้ - ภาษีป้าย</t>
  </si>
  <si>
    <t>110603</t>
  </si>
  <si>
    <t xml:space="preserve"> ลูกหนี้ - เงินยืมเงินงบประมาณ </t>
  </si>
  <si>
    <t>110605</t>
  </si>
  <si>
    <t xml:space="preserve"> ลูกหนี้ - เงินยืมเงินนอกงบประมาณ</t>
  </si>
  <si>
    <t xml:space="preserve"> ลูกหนี้ - เงินยืมเงินสะสม   </t>
  </si>
  <si>
    <t>110606</t>
  </si>
  <si>
    <t xml:space="preserve"> ลูกหนี้ - เงินขาดบัญชี</t>
  </si>
  <si>
    <t>เงินฝากจังหวัด</t>
  </si>
  <si>
    <t>ภาษีหน้าฏีกา</t>
  </si>
  <si>
    <t>รายจ่ายผัดส่งใบสำคัญ</t>
  </si>
  <si>
    <t xml:space="preserve"> เงินอุดหนุนค้างจ่าย</t>
  </si>
  <si>
    <t>รายจ่ายค้างจ่ายระหว่างดำเนินการ  ( หมายเหตุ  3 )</t>
  </si>
  <si>
    <t>รายจ่ายค้างจ่าย</t>
  </si>
  <si>
    <t>รายจ่ายรอจ่าย</t>
  </si>
  <si>
    <t xml:space="preserve"> เงินรับฝาก          ( หมายเหตุ 2 )</t>
  </si>
  <si>
    <t>230100</t>
  </si>
  <si>
    <t xml:space="preserve"> เงินสะสม</t>
  </si>
  <si>
    <t>310000</t>
  </si>
  <si>
    <t xml:space="preserve">รวมรายรับ     </t>
  </si>
  <si>
    <r>
      <t xml:space="preserve"> </t>
    </r>
    <r>
      <rPr>
        <b/>
        <u/>
        <sz val="13"/>
        <rFont val="Angsana New"/>
        <family val="1"/>
      </rPr>
      <t>รายจ่าย</t>
    </r>
  </si>
  <si>
    <t xml:space="preserve"> งบกลาง </t>
  </si>
  <si>
    <t xml:space="preserve"> เงินเดือน   (  ฝ่ายการเมือง  )     </t>
  </si>
  <si>
    <t xml:space="preserve"> เงินเดือน   (  ฝ่ายประจำ  )    </t>
  </si>
  <si>
    <t xml:space="preserve"> ค่าตอบแทน </t>
  </si>
  <si>
    <t xml:space="preserve"> ค่าใช้สอย</t>
  </si>
  <si>
    <t xml:space="preserve"> ค่าวัสดุ   </t>
  </si>
  <si>
    <t xml:space="preserve"> ค่าสาธารณูปโภค</t>
  </si>
  <si>
    <t xml:space="preserve"> ค่าครุภัณฑ์</t>
  </si>
  <si>
    <t xml:space="preserve"> ค่าที่ดินและสิ่งก่อสร้าง </t>
  </si>
  <si>
    <t xml:space="preserve"> รายจ่ายอื่น</t>
  </si>
  <si>
    <t xml:space="preserve"> เงินอุดหนุน</t>
  </si>
  <si>
    <t xml:space="preserve"> งบกลาง   </t>
  </si>
  <si>
    <t xml:space="preserve"> ค่าใช้สอย      </t>
  </si>
  <si>
    <t xml:space="preserve"> ค่าวัสดุ</t>
  </si>
  <si>
    <t xml:space="preserve"> ค่าครุภัณฑ์  </t>
  </si>
  <si>
    <t xml:space="preserve"> ค่าที่ดินและสิ่งก่อสร้าง  </t>
  </si>
  <si>
    <t xml:space="preserve"> เงินเดือน   (  ฝ่ายประจำ  )     </t>
  </si>
  <si>
    <t xml:space="preserve"> ค่าใช้สอย </t>
  </si>
  <si>
    <t xml:space="preserve"> ค่าวัสดุ </t>
  </si>
  <si>
    <t xml:space="preserve"> ค่าครุภัณฑ์ </t>
  </si>
  <si>
    <t xml:space="preserve"> เงินฝากจังหวัด</t>
  </si>
  <si>
    <t xml:space="preserve"> ลูกหนี้ - ภาษีบำรุงท้องที่  </t>
  </si>
  <si>
    <t xml:space="preserve"> ลูกหนี้ - เงินยืมเงินงบประมาณ  </t>
  </si>
  <si>
    <t>ลูกหนี้ - เงินยืมเงินนอกงบประมาณ</t>
  </si>
  <si>
    <t xml:space="preserve"> ลูกหนี้ - เงินยืมเงินสะสม</t>
  </si>
  <si>
    <t xml:space="preserve"> ภาษีหน้าฏีกา</t>
  </si>
  <si>
    <t xml:space="preserve"> รายจ่ายค้างจ่ายระหว่างดำเนินการ  ( หมายเหตุ  3 )</t>
  </si>
  <si>
    <t xml:space="preserve"> รายจ่ายค้างจ่าย</t>
  </si>
  <si>
    <t xml:space="preserve"> รายจ่ายรอจ่าย</t>
  </si>
  <si>
    <t xml:space="preserve"> เงินรับฝากอื่นๆ         ( หมายเหตุ 2 )</t>
  </si>
  <si>
    <t xml:space="preserve"> เงินสะสม </t>
  </si>
  <si>
    <t xml:space="preserve"> รวมรายจ่าย     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</si>
  <si>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</si>
  <si>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</si>
  <si>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</si>
  <si>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                   ยอดยกไป      </t>
  </si>
  <si>
    <t>(ลงชื่อ)</t>
  </si>
  <si>
    <t>(ลงชื่อ)                                                                    (ลงชื่อ)</t>
  </si>
  <si>
    <t xml:space="preserve">         ( นางสุพานี   วงษ์นุรักษ์ )</t>
  </si>
  <si>
    <t xml:space="preserve">                  (   นายภูษิต    จิตสมพงษ์ )                                          ( นายเชาวลิต   สุพรัตน์  )</t>
  </si>
  <si>
    <t xml:space="preserve">           ผู้อำนวยการกองคลัง</t>
  </si>
  <si>
    <t xml:space="preserve">               ปลัดองค์การบริหารส่วนตำบล                          นายกองค์การบริหารส่วนตำบลไชยมนตรี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</si>
  <si>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</si>
  <si>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           งบทดลอง  </t>
  </si>
  <si>
    <t>เดบิท</t>
  </si>
  <si>
    <t>เครดิต</t>
  </si>
  <si>
    <t xml:space="preserve">   เงินสด</t>
  </si>
  <si>
    <t>110100</t>
  </si>
  <si>
    <t xml:space="preserve">   เงินฝากจังหวัด</t>
  </si>
  <si>
    <t xml:space="preserve">   เงินฝาก-ออมทรัพย์ /เผื่อเรียก    (801-0 -14362-6)</t>
  </si>
  <si>
    <t>110201</t>
  </si>
  <si>
    <t xml:space="preserve">   เงินฝาก-ออมทรัพย์ /เผื่อเรียก    (015-2-60209-0)</t>
  </si>
  <si>
    <t xml:space="preserve">   เงินฝาก-ออมทรัพย์ /เผื่อเรียก    (801-1-20000-3)</t>
  </si>
  <si>
    <t xml:space="preserve">   เงินฝาก-ออมทรัพย์ /เผื่อเรียก    (801-0-15216-1)</t>
  </si>
  <si>
    <t xml:space="preserve">   เงินฝาก-ประจำ    (801-2-37895-7)</t>
  </si>
  <si>
    <t>110202</t>
  </si>
  <si>
    <t xml:space="preserve">   เงินฝาก- ประจำ   (015-4-22289-6)</t>
  </si>
  <si>
    <t xml:space="preserve">   เงินฝาก-กระแสรายวัน   (801-6-06554-6)</t>
  </si>
  <si>
    <t>110203</t>
  </si>
  <si>
    <t xml:space="preserve">   เงินฝาก-กระแสรายวัน   (801-6-05887-6)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</si>
  <si>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</si>
  <si>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</si>
  <si>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</si>
  <si>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 xml:space="preserve">   ลูกหนี้ - เงินยืมเงินงบประมาณ</t>
  </si>
  <si>
    <t xml:space="preserve">   ลูกหนี้ - เงินยืมเงินนอกงบประมาณ</t>
  </si>
  <si>
    <t xml:space="preserve">   ลูกหนี้ - เงินยืมเงินสะสม</t>
  </si>
  <si>
    <t xml:space="preserve">   ลูกหนี้ - เงินขาดบัญชี</t>
  </si>
  <si>
    <t xml:space="preserve">   ภาษีหน้าฏีกา</t>
  </si>
  <si>
    <t xml:space="preserve">   งบกลาง</t>
  </si>
  <si>
    <t xml:space="preserve">   เงินเดือน ( ฝ่ายการเมือง )</t>
  </si>
  <si>
    <t xml:space="preserve">   เงินเดือน ( ฝ่ายประจำ )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</si>
  <si>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</si>
  <si>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</si>
  <si>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</si>
  <si>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</si>
  <si>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ค่าครุภัณฑ์</t>
  </si>
  <si>
    <t xml:space="preserve">   ค่าที่ดินและสิ่งก่อสร้าง</t>
  </si>
  <si>
    <t xml:space="preserve">   รายจ่ายอื่น</t>
  </si>
  <si>
    <t xml:space="preserve">   เงินอุดหนุน</t>
  </si>
  <si>
    <t xml:space="preserve">   งบกลาง  (โครงการสร้างหลักประกันสร้างรายได้แก่ผู้สูงอายุ, คนพิการ,ประกันสังคม ศพด.และทุนการศึกษา)</t>
  </si>
  <si>
    <t xml:space="preserve">   เงินเดือน ( ฝ่ายประจำ ) ( ค่าตอบแทนและเงินเพิ่มฯ ศพด. )</t>
  </si>
  <si>
    <t xml:space="preserve">          รายจ่ายผัดส่งใบสำคัญ</t>
  </si>
  <si>
    <t xml:space="preserve">          รายจ่ายค้างจ่ายระหว่างดำเนินการ   ( หมายเหตุ  3 )</t>
  </si>
  <si>
    <t xml:space="preserve">          รายจ่ายค้างจ่าย</t>
  </si>
  <si>
    <t xml:space="preserve">          รายจ่ายรอจ่าย</t>
  </si>
  <si>
    <t xml:space="preserve">          เงินสะสม</t>
  </si>
  <si>
    <t xml:space="preserve">          ทุนสำรองเงินสะสม</t>
  </si>
  <si>
    <t xml:space="preserve">          รายรับ                    ( หมายเหตุ 1 )</t>
  </si>
  <si>
    <t>400000</t>
  </si>
  <si>
    <t xml:space="preserve">          เงินรับฝากอื่นๆ              ( หมายเหตุ 2 )</t>
  </si>
  <si>
    <t xml:space="preserve">( ลงชื่อ )                                                  ( ลงชื่อ )                                                                ( ลงชื่อ ) </t>
  </si>
  <si>
    <t xml:space="preserve">         ( นางสุพานี   วงษ์นุรักษ์ )                             (  นายภูษิต   จิตสมพงษ์  )                                        (  นายเชาวลิต   สุพรัตน์   )</t>
  </si>
  <si>
    <t xml:space="preserve">             ผู้อำนวยการกองคลัง                           ปลัดองค์การบริหารส่วนตำบล                       นายกองค์การบริหารส่วนตำบลไชยมนตรี</t>
  </si>
  <si>
    <t xml:space="preserve">               ณ   วันที่   30   มิถุนายน   2556</t>
  </si>
  <si>
    <t>มิถุนายน  2556</t>
  </si>
  <si>
    <t xml:space="preserve"> งบกลาง   (553,700+91,500+1,440) 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</si>
</sst>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b/>
      <sz val="14"/>
      <name val="Angsana New"/>
      <family val="1"/>
    </font>
    <font>
      <sz val="12"/>
      <name val="Angsana New"/>
      <family val="1"/>
    </font>
    <font>
      <sz val="13"/>
      <name val="Angsana New"/>
      <family val="1"/>
    </font>
    <font>
      <b/>
      <sz val="12"/>
      <name val="Angsana New"/>
      <family val="1"/>
    </font>
    <font>
      <b/>
      <sz val="13"/>
      <name val="Angsana New"/>
      <family val="1"/>
    </font>
    <font>
      <b/>
      <u/>
      <sz val="13"/>
      <name val="Angsana New"/>
      <family val="1"/>
    </font>
    <font>
      <sz val="13"/>
      <color indexed="8"/>
      <name val="Angsana New"/>
      <family val="1"/>
    </font>
    <font>
      <b/>
      <sz val="14"/>
      <color theme="1"/>
      <name val="Angsana New"/>
      <family val="1"/>
    </font>
    <font>
      <sz val="12"/>
      <color theme="1"/>
      <name val="Angsana New"/>
      <family val="1"/>
    </font>
    <font>
      <sz val="11"/>
      <name val="Angsana New"/>
      <family val="1"/>
    </font>
    <font>
      <sz val="11"/>
      <color indexed="10"/>
      <name val="Angsana New"/>
      <family val="1"/>
    </font>
    <font>
      <sz val="11"/>
      <color theme="1"/>
      <name val="Angsana New"/>
      <family val="1"/>
    </font>
    <font>
      <b/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0">
    <xf numFmtId="0" fontId="0" fillId="0" borderId="0"/>
    <xf numFmtId="0" fontId="1" fillId="0" borderId="0"/>
    <xf numFmtId="0" fontId="3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45">
    <xf numFmtId="0" fontId="0" fillId="0" borderId="0" xfId="0"/>
    <xf numFmtId="43" fontId="8" fillId="0" borderId="19" xfId="13" applyFont="1" applyBorder="1"/>
    <xf numFmtId="43" fontId="10" fillId="0" borderId="18" xfId="13" applyFont="1" applyBorder="1"/>
    <xf numFmtId="43" fontId="8" fillId="0" borderId="18" xfId="13" applyFont="1" applyBorder="1"/>
    <xf numFmtId="43" fontId="10" fillId="0" borderId="7" xfId="13" applyFont="1" applyBorder="1"/>
    <xf numFmtId="43" fontId="10" fillId="0" borderId="7" xfId="13" applyNumberFormat="1" applyFont="1" applyBorder="1"/>
    <xf numFmtId="43" fontId="10" fillId="0" borderId="24" xfId="13" applyFont="1" applyBorder="1"/>
    <xf numFmtId="43" fontId="14" fillId="0" borderId="24" xfId="13" applyFont="1" applyBorder="1"/>
    <xf numFmtId="189" fontId="10" fillId="0" borderId="24" xfId="13" quotePrefix="1" applyNumberFormat="1" applyFont="1" applyBorder="1" applyAlignment="1">
      <alignment horizontal="center"/>
    </xf>
    <xf numFmtId="43" fontId="10" fillId="0" borderId="24" xfId="13" applyNumberFormat="1" applyFont="1" applyBorder="1"/>
    <xf numFmtId="43" fontId="10" fillId="0" borderId="21" xfId="13" applyFont="1" applyBorder="1"/>
    <xf numFmtId="189" fontId="10" fillId="0" borderId="21" xfId="13" quotePrefix="1" applyNumberFormat="1" applyFont="1" applyBorder="1" applyAlignment="1">
      <alignment horizontal="center"/>
    </xf>
    <xf numFmtId="43" fontId="10" fillId="0" borderId="21" xfId="13" applyNumberFormat="1" applyFont="1" applyBorder="1"/>
    <xf numFmtId="0" fontId="10" fillId="0" borderId="21" xfId="13" quotePrefix="1" applyNumberFormat="1" applyFont="1" applyBorder="1" applyAlignment="1">
      <alignment horizontal="center"/>
    </xf>
    <xf numFmtId="43" fontId="12" fillId="0" borderId="14" xfId="13" applyNumberFormat="1" applyFont="1" applyBorder="1"/>
    <xf numFmtId="0" fontId="10" fillId="0" borderId="7" xfId="13" applyNumberFormat="1" applyFont="1" applyBorder="1" applyAlignment="1">
      <alignment horizontal="center"/>
    </xf>
    <xf numFmtId="43" fontId="10" fillId="0" borderId="1" xfId="13" applyFont="1" applyBorder="1"/>
    <xf numFmtId="0" fontId="10" fillId="0" borderId="27" xfId="13" quotePrefix="1" applyNumberFormat="1" applyFont="1" applyBorder="1" applyAlignment="1">
      <alignment horizontal="center"/>
    </xf>
    <xf numFmtId="43" fontId="10" fillId="0" borderId="7" xfId="13" applyNumberFormat="1" applyFont="1" applyBorder="1" applyAlignment="1">
      <alignment horizontal="center"/>
    </xf>
    <xf numFmtId="43" fontId="10" fillId="0" borderId="30" xfId="13" applyNumberFormat="1" applyFont="1" applyBorder="1" applyAlignment="1">
      <alignment horizontal="center"/>
    </xf>
    <xf numFmtId="43" fontId="10" fillId="0" borderId="21" xfId="13" applyNumberFormat="1" applyFont="1" applyBorder="1" applyAlignment="1">
      <alignment horizontal="center"/>
    </xf>
    <xf numFmtId="43" fontId="10" fillId="0" borderId="22" xfId="13" applyNumberFormat="1" applyFont="1" applyBorder="1" applyAlignment="1">
      <alignment horizontal="center"/>
    </xf>
    <xf numFmtId="43" fontId="10" fillId="0" borderId="30" xfId="13" applyFont="1" applyBorder="1"/>
    <xf numFmtId="43" fontId="10" fillId="0" borderId="24" xfId="13" applyNumberFormat="1" applyFont="1" applyBorder="1" applyAlignment="1">
      <alignment horizontal="center"/>
    </xf>
    <xf numFmtId="43" fontId="10" fillId="0" borderId="0" xfId="13" applyFont="1" applyBorder="1"/>
    <xf numFmtId="43" fontId="10" fillId="0" borderId="8" xfId="13" applyNumberFormat="1" applyFont="1" applyBorder="1"/>
    <xf numFmtId="43" fontId="10" fillId="0" borderId="9" xfId="13" applyNumberFormat="1" applyFont="1" applyBorder="1"/>
    <xf numFmtId="43" fontId="12" fillId="0" borderId="0" xfId="13" applyNumberFormat="1" applyFont="1" applyBorder="1"/>
    <xf numFmtId="43" fontId="12" fillId="0" borderId="9" xfId="13" applyNumberFormat="1" applyFont="1" applyBorder="1"/>
    <xf numFmtId="43" fontId="9" fillId="0" borderId="24" xfId="13" applyFont="1" applyBorder="1"/>
    <xf numFmtId="0" fontId="9" fillId="0" borderId="24" xfId="13" quotePrefix="1" applyNumberFormat="1" applyFont="1" applyBorder="1" applyAlignment="1">
      <alignment horizontal="center"/>
    </xf>
    <xf numFmtId="43" fontId="9" fillId="0" borderId="24" xfId="13" applyNumberFormat="1" applyFont="1" applyBorder="1"/>
    <xf numFmtId="0" fontId="9" fillId="0" borderId="21" xfId="13" applyNumberFormat="1" applyFont="1" applyBorder="1" applyAlignment="1">
      <alignment horizontal="center"/>
    </xf>
    <xf numFmtId="43" fontId="11" fillId="0" borderId="19" xfId="13" applyNumberFormat="1" applyFont="1" applyBorder="1"/>
    <xf numFmtId="43" fontId="8" fillId="0" borderId="30" xfId="13" applyFont="1" applyBorder="1"/>
    <xf numFmtId="43" fontId="9" fillId="0" borderId="30" xfId="13" applyFont="1" applyBorder="1"/>
    <xf numFmtId="43" fontId="9" fillId="0" borderId="21" xfId="13" applyNumberFormat="1" applyFont="1" applyBorder="1"/>
    <xf numFmtId="43" fontId="9" fillId="0" borderId="22" xfId="13" applyFont="1" applyBorder="1"/>
    <xf numFmtId="43" fontId="11" fillId="0" borderId="0" xfId="13" applyFont="1" applyBorder="1"/>
    <xf numFmtId="43" fontId="11" fillId="0" borderId="9" xfId="13" applyNumberFormat="1" applyFont="1" applyBorder="1"/>
    <xf numFmtId="0" fontId="9" fillId="0" borderId="21" xfId="13" quotePrefix="1" applyNumberFormat="1" applyFont="1" applyBorder="1" applyAlignment="1">
      <alignment horizontal="center"/>
    </xf>
    <xf numFmtId="43" fontId="8" fillId="0" borderId="32" xfId="13" applyFont="1" applyBorder="1"/>
    <xf numFmtId="43" fontId="10" fillId="0" borderId="33" xfId="13" applyNumberFormat="1" applyFont="1" applyBorder="1" applyAlignment="1">
      <alignment horizontal="center"/>
    </xf>
    <xf numFmtId="43" fontId="10" fillId="0" borderId="32" xfId="13" applyFont="1" applyBorder="1"/>
    <xf numFmtId="43" fontId="15" fillId="0" borderId="18" xfId="13" applyFont="1" applyBorder="1"/>
    <xf numFmtId="43" fontId="15" fillId="0" borderId="19" xfId="13" applyNumberFormat="1" applyFont="1" applyBorder="1"/>
    <xf numFmtId="43" fontId="16" fillId="0" borderId="24" xfId="13" applyFont="1" applyBorder="1"/>
    <xf numFmtId="43" fontId="16" fillId="0" borderId="21" xfId="13" applyFont="1" applyBorder="1"/>
    <xf numFmtId="43" fontId="16" fillId="0" borderId="27" xfId="13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7" xfId="0" quotePrefix="1" applyFont="1" applyBorder="1" applyAlignment="1">
      <alignment horizontal="center" vertical="center"/>
    </xf>
    <xf numFmtId="43" fontId="19" fillId="0" borderId="6" xfId="13" applyFont="1" applyBorder="1" applyAlignment="1">
      <alignment horizontal="center" vertical="center"/>
    </xf>
    <xf numFmtId="43" fontId="19" fillId="0" borderId="12" xfId="13" applyFont="1" applyBorder="1" applyAlignment="1">
      <alignment horizontal="center" vertical="center"/>
    </xf>
    <xf numFmtId="189" fontId="17" fillId="0" borderId="2" xfId="13" applyNumberFormat="1" applyFont="1" applyBorder="1" applyAlignment="1">
      <alignment horizontal="center" vertical="center"/>
    </xf>
    <xf numFmtId="189" fontId="17" fillId="0" borderId="1" xfId="13" applyNumberFormat="1" applyFont="1" applyBorder="1" applyAlignment="1">
      <alignment horizontal="center" vertical="center"/>
    </xf>
    <xf numFmtId="0" fontId="17" fillId="0" borderId="7" xfId="0" quotePrefix="1" applyFont="1" applyFill="1" applyBorder="1" applyAlignment="1">
      <alignment horizontal="center" vertical="center"/>
    </xf>
    <xf numFmtId="43" fontId="19" fillId="0" borderId="2" xfId="13" applyFont="1" applyBorder="1" applyAlignment="1">
      <alignment horizontal="center" vertical="center"/>
    </xf>
    <xf numFmtId="43" fontId="19" fillId="0" borderId="1" xfId="13" applyFont="1" applyBorder="1" applyAlignment="1">
      <alignment horizontal="center" vertical="center"/>
    </xf>
    <xf numFmtId="189" fontId="17" fillId="0" borderId="2" xfId="13" applyNumberFormat="1" applyFont="1" applyBorder="1" applyAlignment="1">
      <alignment horizontal="center" vertical="center"/>
    </xf>
    <xf numFmtId="189" fontId="17" fillId="0" borderId="1" xfId="13" applyNumberFormat="1" applyFont="1" applyBorder="1" applyAlignment="1">
      <alignment horizontal="center" vertical="center"/>
    </xf>
    <xf numFmtId="0" fontId="17" fillId="0" borderId="7" xfId="0" applyFont="1" applyBorder="1"/>
    <xf numFmtId="43" fontId="17" fillId="0" borderId="2" xfId="13" applyFont="1" applyBorder="1" applyAlignment="1">
      <alignment horizontal="center" vertical="center"/>
    </xf>
    <xf numFmtId="43" fontId="17" fillId="0" borderId="1" xfId="13" applyFont="1" applyBorder="1" applyAlignment="1">
      <alignment horizontal="center" vertical="center"/>
    </xf>
    <xf numFmtId="43" fontId="17" fillId="0" borderId="2" xfId="13" applyFont="1" applyBorder="1" applyAlignment="1">
      <alignment horizontal="center" vertical="center"/>
    </xf>
    <xf numFmtId="43" fontId="17" fillId="0" borderId="1" xfId="13" applyFont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43" fontId="18" fillId="0" borderId="2" xfId="13" applyFont="1" applyBorder="1" applyAlignment="1">
      <alignment horizontal="center" vertical="center"/>
    </xf>
    <xf numFmtId="43" fontId="18" fillId="0" borderId="1" xfId="13" applyFont="1" applyBorder="1" applyAlignment="1">
      <alignment horizontal="center" vertical="center"/>
    </xf>
    <xf numFmtId="0" fontId="17" fillId="0" borderId="7" xfId="0" applyFont="1" applyBorder="1" applyAlignment="1">
      <alignment horizontal="left" vertical="center"/>
    </xf>
    <xf numFmtId="0" fontId="17" fillId="0" borderId="20" xfId="0" applyFont="1" applyBorder="1" applyAlignment="1">
      <alignment vertical="center"/>
    </xf>
    <xf numFmtId="0" fontId="17" fillId="0" borderId="20" xfId="0" quotePrefix="1" applyFont="1" applyBorder="1" applyAlignment="1">
      <alignment horizontal="center" vertical="center"/>
    </xf>
    <xf numFmtId="43" fontId="17" fillId="0" borderId="5" xfId="13" applyFont="1" applyBorder="1" applyAlignment="1">
      <alignment horizontal="center" vertical="center"/>
    </xf>
    <xf numFmtId="43" fontId="17" fillId="0" borderId="4" xfId="13" applyFont="1" applyBorder="1" applyAlignment="1">
      <alignment horizontal="center" vertical="center"/>
    </xf>
    <xf numFmtId="43" fontId="19" fillId="0" borderId="5" xfId="13" applyFont="1" applyBorder="1" applyAlignment="1">
      <alignment horizontal="center" vertical="center"/>
    </xf>
    <xf numFmtId="43" fontId="19" fillId="0" borderId="4" xfId="13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Border="1" applyAlignment="1">
      <alignment vertical="center"/>
    </xf>
    <xf numFmtId="43" fontId="20" fillId="0" borderId="31" xfId="13" applyFont="1" applyBorder="1" applyAlignment="1">
      <alignment horizontal="center" vertical="center"/>
    </xf>
    <xf numFmtId="43" fontId="20" fillId="0" borderId="34" xfId="13" applyFont="1" applyBorder="1" applyAlignment="1">
      <alignment horizontal="center" vertical="center"/>
    </xf>
    <xf numFmtId="43" fontId="20" fillId="0" borderId="31" xfId="0" applyNumberFormat="1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43" fontId="20" fillId="0" borderId="0" xfId="13" applyFont="1" applyBorder="1" applyAlignment="1">
      <alignment horizontal="center" vertical="center"/>
    </xf>
    <xf numFmtId="43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43" fontId="17" fillId="0" borderId="0" xfId="0" applyNumberFormat="1" applyFont="1"/>
    <xf numFmtId="0" fontId="17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0" fillId="0" borderId="0" xfId="0" applyFont="1" applyAlignment="1">
      <alignment horizontal="right"/>
    </xf>
    <xf numFmtId="49" fontId="10" fillId="0" borderId="0" xfId="0" applyNumberFormat="1" applyFont="1"/>
    <xf numFmtId="0" fontId="10" fillId="0" borderId="15" xfId="0" applyFont="1" applyBorder="1"/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/>
    <xf numFmtId="0" fontId="10" fillId="0" borderId="16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7" xfId="0" applyFont="1" applyBorder="1"/>
    <xf numFmtId="0" fontId="10" fillId="0" borderId="25" xfId="0" applyFont="1" applyBorder="1"/>
    <xf numFmtId="0" fontId="10" fillId="0" borderId="18" xfId="0" applyFont="1" applyBorder="1"/>
    <xf numFmtId="0" fontId="12" fillId="0" borderId="0" xfId="0" applyFont="1" applyBorder="1"/>
    <xf numFmtId="0" fontId="10" fillId="0" borderId="23" xfId="0" applyFont="1" applyBorder="1"/>
    <xf numFmtId="0" fontId="10" fillId="0" borderId="22" xfId="0" applyFont="1" applyBorder="1"/>
    <xf numFmtId="0" fontId="10" fillId="0" borderId="0" xfId="0" applyFont="1" applyBorder="1"/>
    <xf numFmtId="0" fontId="10" fillId="0" borderId="28" xfId="0" applyFont="1" applyBorder="1"/>
    <xf numFmtId="0" fontId="9" fillId="0" borderId="28" xfId="0" applyFont="1" applyBorder="1"/>
    <xf numFmtId="0" fontId="10" fillId="0" borderId="21" xfId="0" quotePrefix="1" applyFont="1" applyBorder="1" applyAlignment="1">
      <alignment horizontal="center"/>
    </xf>
    <xf numFmtId="0" fontId="10" fillId="0" borderId="21" xfId="0" applyFont="1" applyBorder="1"/>
    <xf numFmtId="0" fontId="10" fillId="0" borderId="26" xfId="0" applyFont="1" applyBorder="1"/>
    <xf numFmtId="0" fontId="10" fillId="0" borderId="24" xfId="0" quotePrefix="1" applyFont="1" applyBorder="1" applyAlignment="1">
      <alignment horizontal="center"/>
    </xf>
    <xf numFmtId="0" fontId="10" fillId="0" borderId="4" xfId="0" applyFont="1" applyBorder="1"/>
    <xf numFmtId="0" fontId="12" fillId="0" borderId="11" xfId="0" applyFont="1" applyBorder="1"/>
    <xf numFmtId="43" fontId="8" fillId="0" borderId="9" xfId="0" applyNumberFormat="1" applyFont="1" applyBorder="1"/>
    <xf numFmtId="0" fontId="8" fillId="0" borderId="0" xfId="0" applyFont="1" applyAlignment="1">
      <alignment horizontal="right"/>
    </xf>
    <xf numFmtId="43" fontId="10" fillId="0" borderId="0" xfId="0" applyNumberFormat="1" applyFont="1"/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3" xfId="0" applyFont="1" applyBorder="1"/>
    <xf numFmtId="0" fontId="10" fillId="0" borderId="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0" xfId="0" applyFont="1" applyBorder="1"/>
    <xf numFmtId="0" fontId="9" fillId="0" borderId="23" xfId="0" applyFont="1" applyBorder="1"/>
    <xf numFmtId="0" fontId="9" fillId="0" borderId="22" xfId="0" applyFont="1" applyBorder="1"/>
    <xf numFmtId="0" fontId="9" fillId="0" borderId="0" xfId="0" applyFont="1" applyBorder="1"/>
    <xf numFmtId="0" fontId="9" fillId="0" borderId="21" xfId="0" applyNumberFormat="1" applyFont="1" applyBorder="1" applyAlignment="1">
      <alignment horizontal="center"/>
    </xf>
    <xf numFmtId="0" fontId="9" fillId="0" borderId="21" xfId="0" applyFont="1" applyBorder="1"/>
    <xf numFmtId="0" fontId="9" fillId="0" borderId="7" xfId="0" applyNumberFormat="1" applyFont="1" applyBorder="1" applyAlignment="1">
      <alignment horizontal="center"/>
    </xf>
    <xf numFmtId="0" fontId="9" fillId="0" borderId="21" xfId="0" quotePrefix="1" applyNumberFormat="1" applyFont="1" applyBorder="1" applyAlignment="1">
      <alignment horizontal="center"/>
    </xf>
    <xf numFmtId="0" fontId="9" fillId="0" borderId="21" xfId="0" quotePrefix="1" applyFont="1" applyBorder="1" applyAlignment="1">
      <alignment horizontal="center"/>
    </xf>
    <xf numFmtId="0" fontId="9" fillId="0" borderId="29" xfId="0" quotePrefix="1" applyFont="1" applyBorder="1" applyAlignment="1">
      <alignment horizontal="center"/>
    </xf>
    <xf numFmtId="0" fontId="9" fillId="0" borderId="0" xfId="0" applyFont="1"/>
    <xf numFmtId="43" fontId="9" fillId="0" borderId="9" xfId="0" applyNumberFormat="1" applyFont="1" applyBorder="1"/>
    <xf numFmtId="0" fontId="11" fillId="0" borderId="2" xfId="0" applyFont="1" applyBorder="1" applyAlignment="1">
      <alignment horizontal="right"/>
    </xf>
    <xf numFmtId="4" fontId="10" fillId="0" borderId="7" xfId="0" applyNumberFormat="1" applyFont="1" applyBorder="1"/>
    <xf numFmtId="0" fontId="11" fillId="0" borderId="0" xfId="0" applyFont="1" applyAlignment="1">
      <alignment horizontal="right"/>
    </xf>
    <xf numFmtId="43" fontId="8" fillId="0" borderId="19" xfId="0" applyNumberFormat="1" applyFont="1" applyBorder="1"/>
  </cellXfs>
  <cellStyles count="20">
    <cellStyle name="Comma [0]_laroux" xfId="3"/>
    <cellStyle name="Comma_laroux" xfId="4"/>
    <cellStyle name="Currency [0]_laroux" xfId="5"/>
    <cellStyle name="Currency_laroux" xfId="6"/>
    <cellStyle name="Moeda [0]_aola" xfId="7"/>
    <cellStyle name="Moeda_aola" xfId="8"/>
    <cellStyle name="Normal_aola" xfId="9"/>
    <cellStyle name="Separador de milhares [0]_Person" xfId="10"/>
    <cellStyle name="Separador de milhares_Person" xfId="11"/>
    <cellStyle name="Standard_Frontal Airbag Blatt 1" xfId="12"/>
    <cellStyle name="เครื่องหมายจุลภาค 2" xfId="13"/>
    <cellStyle name="เครื่องหมายจุลภาค 3" xfId="19"/>
    <cellStyle name="ปกติ" xfId="0" builtinId="0"/>
    <cellStyle name="ปกติ 2" xfId="1"/>
    <cellStyle name="ปกติ 3" xfId="18"/>
    <cellStyle name="ลักษณะ 1" xfId="2"/>
    <cellStyle name="桁区切り [0.00]_Person" xfId="14"/>
    <cellStyle name="桁区切り_Person" xfId="15"/>
    <cellStyle name="通貨 [0.00]_Book2 グラフ 2" xfId="16"/>
    <cellStyle name="通貨_Book2 グラフ 2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9525</xdr:rowOff>
    </xdr:from>
    <xdr:to>
      <xdr:col>2</xdr:col>
      <xdr:colOff>0</xdr:colOff>
      <xdr:row>38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981075" y="8763000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37</xdr:row>
      <xdr:rowOff>0</xdr:rowOff>
    </xdr:from>
    <xdr:to>
      <xdr:col>5</xdr:col>
      <xdr:colOff>0</xdr:colOff>
      <xdr:row>38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5476875" y="87534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4;.&#3588;.%205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7;&#3636;.&#3618;.%205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7;&#3637;.&#3588;.%205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3648;&#3617;.&#3618;.%205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3605;.&#3588;.%205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3608;.&#3588;.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4;.&#3618;.%205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"/>
      <sheetName val="กระดาษทำการ(รายรับ)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>
        <row r="13">
          <cell r="B13">
            <v>302329.81999999995</v>
          </cell>
        </row>
        <row r="14">
          <cell r="B14">
            <v>202304.6</v>
          </cell>
        </row>
        <row r="15">
          <cell r="B15">
            <v>227251.99</v>
          </cell>
        </row>
        <row r="16">
          <cell r="B16">
            <v>617062</v>
          </cell>
        </row>
        <row r="17">
          <cell r="B17">
            <v>12700</v>
          </cell>
        </row>
        <row r="19">
          <cell r="B19">
            <v>10018838.100000001</v>
          </cell>
        </row>
        <row r="20">
          <cell r="B20">
            <v>6748354.1699999999</v>
          </cell>
        </row>
        <row r="22">
          <cell r="B22">
            <v>295940</v>
          </cell>
        </row>
        <row r="23">
          <cell r="B23">
            <v>7853600</v>
          </cell>
        </row>
        <row r="25">
          <cell r="B25">
            <v>8345.2200000000012</v>
          </cell>
        </row>
        <row r="27">
          <cell r="B27">
            <v>125860.11</v>
          </cell>
        </row>
        <row r="28">
          <cell r="B28">
            <v>3913100</v>
          </cell>
        </row>
        <row r="29">
          <cell r="B29">
            <v>1351200</v>
          </cell>
        </row>
        <row r="32">
          <cell r="B32">
            <v>242.99</v>
          </cell>
        </row>
        <row r="38">
          <cell r="B38">
            <v>61665.9</v>
          </cell>
        </row>
        <row r="55">
          <cell r="B55">
            <v>1138080</v>
          </cell>
        </row>
        <row r="56">
          <cell r="B56">
            <v>3045074.6999999997</v>
          </cell>
        </row>
        <row r="57">
          <cell r="B57">
            <v>254500</v>
          </cell>
        </row>
        <row r="58">
          <cell r="B58">
            <v>1053493.1600000001</v>
          </cell>
        </row>
        <row r="59">
          <cell r="B59">
            <v>458028.67</v>
          </cell>
        </row>
        <row r="60">
          <cell r="B60">
            <v>775401.76</v>
          </cell>
        </row>
        <row r="61">
          <cell r="B61">
            <v>48200</v>
          </cell>
        </row>
        <row r="62">
          <cell r="B62">
            <v>477200</v>
          </cell>
        </row>
        <row r="65">
          <cell r="B65">
            <v>364928</v>
          </cell>
        </row>
        <row r="66">
          <cell r="B66">
            <v>145600</v>
          </cell>
        </row>
        <row r="67">
          <cell r="B67">
            <v>381466.9</v>
          </cell>
        </row>
        <row r="68">
          <cell r="B68">
            <v>16800</v>
          </cell>
        </row>
        <row r="69">
          <cell r="B69">
            <v>166900</v>
          </cell>
        </row>
        <row r="70">
          <cell r="B70">
            <v>1106000</v>
          </cell>
        </row>
        <row r="72">
          <cell r="B72">
            <v>5235400</v>
          </cell>
        </row>
        <row r="73">
          <cell r="B73">
            <v>264000</v>
          </cell>
        </row>
        <row r="75">
          <cell r="B75">
            <v>0</v>
          </cell>
        </row>
        <row r="76">
          <cell r="B76">
            <v>26000</v>
          </cell>
        </row>
        <row r="82">
          <cell r="B82">
            <v>122772.11</v>
          </cell>
        </row>
        <row r="83">
          <cell r="B83">
            <v>3264100</v>
          </cell>
        </row>
        <row r="84">
          <cell r="B84">
            <v>2001000</v>
          </cell>
        </row>
        <row r="85">
          <cell r="B85">
            <v>2.56</v>
          </cell>
        </row>
        <row r="86">
          <cell r="B86">
            <v>242.99</v>
          </cell>
        </row>
        <row r="87">
          <cell r="B87">
            <v>8688</v>
          </cell>
        </row>
        <row r="88">
          <cell r="B88">
            <v>1934223</v>
          </cell>
        </row>
        <row r="89">
          <cell r="B89">
            <v>289500</v>
          </cell>
        </row>
        <row r="90">
          <cell r="B90">
            <v>882771</v>
          </cell>
        </row>
        <row r="91">
          <cell r="B91">
            <v>1058516.2500000002</v>
          </cell>
        </row>
        <row r="92">
          <cell r="B92">
            <v>389900</v>
          </cell>
        </row>
      </sheetData>
      <sheetData sheetId="6">
        <row r="8">
          <cell r="C8">
            <v>127114.01999999999</v>
          </cell>
        </row>
        <row r="11">
          <cell r="C11">
            <v>4244.05</v>
          </cell>
          <cell r="D11"/>
        </row>
        <row r="16">
          <cell r="C16">
            <v>12186</v>
          </cell>
          <cell r="D16"/>
        </row>
        <row r="21">
          <cell r="C21">
            <v>0</v>
          </cell>
          <cell r="D21"/>
        </row>
        <row r="49">
          <cell r="E49">
            <v>27000</v>
          </cell>
          <cell r="F49"/>
        </row>
        <row r="50">
          <cell r="E50">
            <v>11229</v>
          </cell>
          <cell r="F50"/>
        </row>
        <row r="51">
          <cell r="E51">
            <v>8077889.4499999993</v>
          </cell>
          <cell r="F51"/>
        </row>
        <row r="52">
          <cell r="E52">
            <v>5820508.6100000003</v>
          </cell>
          <cell r="F52"/>
        </row>
      </sheetData>
      <sheetData sheetId="7">
        <row r="11">
          <cell r="H11">
            <v>249451.75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"/>
      <sheetName val="กระดาษทำการ(รายรับ)"/>
      <sheetName val="Sheet2"/>
      <sheetName val="Sheet1"/>
    </sheetNames>
    <sheetDataSet>
      <sheetData sheetId="0"/>
      <sheetData sheetId="1"/>
      <sheetData sheetId="2">
        <row r="8">
          <cell r="F8">
            <v>0</v>
          </cell>
        </row>
        <row r="12">
          <cell r="F12">
            <v>0</v>
          </cell>
        </row>
        <row r="14">
          <cell r="F14">
            <v>0</v>
          </cell>
        </row>
        <row r="20">
          <cell r="G20">
            <v>0</v>
          </cell>
        </row>
        <row r="23">
          <cell r="G23">
            <v>0</v>
          </cell>
        </row>
      </sheetData>
      <sheetData sheetId="3">
        <row r="14">
          <cell r="F14">
            <v>0</v>
          </cell>
        </row>
        <row r="16">
          <cell r="F16">
            <v>0</v>
          </cell>
        </row>
        <row r="18">
          <cell r="F18">
            <v>0</v>
          </cell>
        </row>
        <row r="20">
          <cell r="F20">
            <v>0</v>
          </cell>
        </row>
        <row r="26">
          <cell r="F26">
            <v>0</v>
          </cell>
        </row>
        <row r="27">
          <cell r="F27">
            <v>0</v>
          </cell>
        </row>
        <row r="29">
          <cell r="F29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</sheetData>
      <sheetData sheetId="4">
        <row r="38">
          <cell r="G38">
            <v>0</v>
          </cell>
        </row>
      </sheetData>
      <sheetData sheetId="5">
        <row r="54">
          <cell r="B54">
            <v>0</v>
          </cell>
        </row>
        <row r="55">
          <cell r="B55">
            <v>1280340</v>
          </cell>
        </row>
        <row r="56">
          <cell r="B56">
            <v>3430034.6999999997</v>
          </cell>
        </row>
        <row r="57">
          <cell r="B57">
            <v>286434</v>
          </cell>
        </row>
        <row r="58">
          <cell r="B58">
            <v>1155341.4100000001</v>
          </cell>
        </row>
        <row r="59">
          <cell r="B59">
            <v>552493.66999999993</v>
          </cell>
        </row>
        <row r="60">
          <cell r="B60">
            <v>894598.75</v>
          </cell>
        </row>
        <row r="61">
          <cell r="B61">
            <v>56240</v>
          </cell>
        </row>
        <row r="62">
          <cell r="B62">
            <v>477200</v>
          </cell>
        </row>
        <row r="63">
          <cell r="B63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"/>
      <sheetName val="กระดาษทำการ(รายรับ)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>
        <row r="13">
          <cell r="B13">
            <v>273117.59999999998</v>
          </cell>
        </row>
      </sheetData>
      <sheetData sheetId="6">
        <row r="8">
          <cell r="C8">
            <v>122114.01999999999</v>
          </cell>
        </row>
        <row r="12">
          <cell r="C12">
            <v>5150008.9800000004</v>
          </cell>
          <cell r="D12"/>
        </row>
        <row r="13">
          <cell r="C13">
            <v>1039482.28</v>
          </cell>
          <cell r="D13"/>
        </row>
      </sheetData>
      <sheetData sheetId="7">
        <row r="11">
          <cell r="H11">
            <v>228880.68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"/>
      <sheetName val="กระดาษทำการ(รายรับ)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>
        <row r="13">
          <cell r="B13">
            <v>295930.76999999996</v>
          </cell>
        </row>
      </sheetData>
      <sheetData sheetId="6">
        <row r="9">
          <cell r="C9">
            <v>219479.87</v>
          </cell>
        </row>
        <row r="45">
          <cell r="C45">
            <v>26000</v>
          </cell>
          <cell r="D45"/>
        </row>
        <row r="48">
          <cell r="E48">
            <v>0</v>
          </cell>
          <cell r="F48"/>
        </row>
      </sheetData>
      <sheetData sheetId="7">
        <row r="11">
          <cell r="H11">
            <v>246372.32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>
        <row r="6">
          <cell r="F6">
            <v>1190289.32</v>
          </cell>
        </row>
      </sheetData>
      <sheetData sheetId="5">
        <row r="13">
          <cell r="B13">
            <v>3402.83</v>
          </cell>
        </row>
        <row r="31">
          <cell r="B31">
            <v>0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0</v>
          </cell>
        </row>
        <row r="37">
          <cell r="B37">
            <v>0</v>
          </cell>
        </row>
        <row r="52">
          <cell r="B52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0</v>
          </cell>
        </row>
      </sheetData>
      <sheetData sheetId="6">
        <row r="11">
          <cell r="C11">
            <v>4233.41</v>
          </cell>
        </row>
        <row r="45">
          <cell r="E45">
            <v>0</v>
          </cell>
          <cell r="F45"/>
        </row>
      </sheetData>
      <sheetData sheetId="7">
        <row r="11">
          <cell r="H11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ธ.ค.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>
        <row r="5">
          <cell r="F5" t="str">
            <v>เดบิท</v>
          </cell>
        </row>
      </sheetData>
      <sheetData sheetId="5">
        <row r="13">
          <cell r="B13">
            <v>3511.95</v>
          </cell>
        </row>
        <row r="18">
          <cell r="B18">
            <v>0</v>
          </cell>
        </row>
        <row r="24">
          <cell r="B24">
            <v>0</v>
          </cell>
        </row>
        <row r="26">
          <cell r="B26">
            <v>0</v>
          </cell>
        </row>
        <row r="32">
          <cell r="B32">
            <v>0</v>
          </cell>
        </row>
      </sheetData>
      <sheetData sheetId="6">
        <row r="8">
          <cell r="C8">
            <v>110450.23</v>
          </cell>
        </row>
      </sheetData>
      <sheetData sheetId="7">
        <row r="12">
          <cell r="H12">
            <v>3511.95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Sheet1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>
        <row r="43">
          <cell r="F43">
            <v>566000</v>
          </cell>
        </row>
      </sheetData>
      <sheetData sheetId="2">
        <row r="7">
          <cell r="F7">
            <v>34590</v>
          </cell>
        </row>
      </sheetData>
      <sheetData sheetId="3">
        <row r="7">
          <cell r="F7">
            <v>142260</v>
          </cell>
        </row>
      </sheetData>
      <sheetData sheetId="4">
        <row r="5">
          <cell r="F5" t="str">
            <v>เดบิท</v>
          </cell>
        </row>
      </sheetData>
      <sheetData sheetId="5">
        <row r="13">
          <cell r="B13">
            <v>3511.95</v>
          </cell>
        </row>
        <row r="61">
          <cell r="B61">
            <v>0</v>
          </cell>
        </row>
        <row r="62">
          <cell r="B62">
            <v>0</v>
          </cell>
        </row>
      </sheetData>
      <sheetData sheetId="6">
        <row r="8">
          <cell r="C8">
            <v>109950.23</v>
          </cell>
        </row>
      </sheetData>
      <sheetData sheetId="7">
        <row r="12">
          <cell r="H12">
            <v>3511.95</v>
          </cell>
        </row>
      </sheetData>
      <sheetData sheetId="8">
        <row r="17">
          <cell r="F17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9"/>
  <sheetViews>
    <sheetView tabSelected="1" workbookViewId="0">
      <selection activeCell="E53" sqref="E53"/>
    </sheetView>
  </sheetViews>
  <sheetFormatPr defaultRowHeight="14.25"/>
  <cols>
    <col min="1" max="1" width="10.875" customWidth="1"/>
    <col min="2" max="2" width="10.75" customWidth="1"/>
    <col min="3" max="3" width="36.5" customWidth="1"/>
    <col min="5" max="5" width="12.5" customWidth="1"/>
  </cols>
  <sheetData>
    <row r="1" spans="1:5" ht="18.75">
      <c r="A1" s="92" t="s">
        <v>0</v>
      </c>
      <c r="B1" s="92"/>
      <c r="C1" s="92"/>
      <c r="D1" s="92"/>
      <c r="E1" s="92"/>
    </row>
    <row r="2" spans="1:5" ht="18.75">
      <c r="A2" s="93"/>
      <c r="B2" s="93"/>
      <c r="C2" s="93"/>
      <c r="D2" s="94" t="s">
        <v>1</v>
      </c>
      <c r="E2" s="93"/>
    </row>
    <row r="3" spans="1:5" ht="18.75">
      <c r="A3" s="95" t="s">
        <v>2</v>
      </c>
      <c r="B3" s="94"/>
      <c r="C3" s="94"/>
      <c r="D3" s="94"/>
      <c r="E3" s="94"/>
    </row>
    <row r="4" spans="1:5" ht="18.75">
      <c r="A4" s="94"/>
      <c r="B4" s="94"/>
      <c r="C4" s="96" t="s">
        <v>3</v>
      </c>
      <c r="D4" s="96"/>
      <c r="E4" s="97" t="s">
        <v>152</v>
      </c>
    </row>
    <row r="5" spans="1:5" ht="19.5" thickBot="1">
      <c r="A5" s="98"/>
      <c r="B5" s="98"/>
      <c r="C5" s="98"/>
      <c r="D5" s="98"/>
      <c r="E5" s="98"/>
    </row>
    <row r="6" spans="1:5" ht="19.5" thickTop="1">
      <c r="A6" s="99" t="s">
        <v>4</v>
      </c>
      <c r="B6" s="100"/>
      <c r="C6" s="101"/>
      <c r="D6" s="101"/>
      <c r="E6" s="102" t="s">
        <v>5</v>
      </c>
    </row>
    <row r="7" spans="1:5" ht="18.75">
      <c r="A7" s="103" t="s">
        <v>6</v>
      </c>
      <c r="B7" s="103" t="s">
        <v>7</v>
      </c>
      <c r="C7" s="104" t="s">
        <v>8</v>
      </c>
      <c r="D7" s="104" t="s">
        <v>9</v>
      </c>
      <c r="E7" s="104" t="s">
        <v>7</v>
      </c>
    </row>
    <row r="8" spans="1:5" ht="19.5" thickBot="1">
      <c r="A8" s="105" t="s">
        <v>10</v>
      </c>
      <c r="B8" s="105" t="s">
        <v>10</v>
      </c>
      <c r="C8" s="106"/>
      <c r="D8" s="106"/>
      <c r="E8" s="105" t="s">
        <v>10</v>
      </c>
    </row>
    <row r="9" spans="1:5" ht="21.75" thickTop="1">
      <c r="A9" s="2"/>
      <c r="B9" s="3">
        <v>18007436.120000001</v>
      </c>
      <c r="C9" s="107" t="s">
        <v>11</v>
      </c>
      <c r="D9" s="108"/>
      <c r="E9" s="44">
        <v>25831120.649999999</v>
      </c>
    </row>
    <row r="10" spans="1:5" ht="18.75">
      <c r="A10" s="4"/>
      <c r="B10" s="4"/>
      <c r="C10" s="109" t="s">
        <v>12</v>
      </c>
      <c r="D10" s="101"/>
      <c r="E10" s="5"/>
    </row>
    <row r="11" spans="1:5" ht="18.75">
      <c r="A11" s="6">
        <v>167000</v>
      </c>
      <c r="B11" s="7">
        <f>+'[1]รายงานรับ-จ่าย'!$B$13+E11</f>
        <v>303031.47999999992</v>
      </c>
      <c r="C11" s="110" t="s">
        <v>13</v>
      </c>
      <c r="D11" s="8" t="s">
        <v>14</v>
      </c>
      <c r="E11" s="9">
        <v>701.66</v>
      </c>
    </row>
    <row r="12" spans="1:5" ht="18.75">
      <c r="A12" s="10">
        <v>172000</v>
      </c>
      <c r="B12" s="7">
        <f>+'[1]รายงานรับ-จ่าย'!$B$14+E12</f>
        <v>247640.91</v>
      </c>
      <c r="C12" s="111" t="s">
        <v>15</v>
      </c>
      <c r="D12" s="11" t="s">
        <v>16</v>
      </c>
      <c r="E12" s="12">
        <v>45336.31</v>
      </c>
    </row>
    <row r="13" spans="1:5" ht="18.75">
      <c r="A13" s="10">
        <v>150000</v>
      </c>
      <c r="B13" s="7">
        <f>+'[1]รายงานรับ-จ่าย'!$B$15+E13</f>
        <v>228086.49</v>
      </c>
      <c r="C13" s="111" t="s">
        <v>17</v>
      </c>
      <c r="D13" s="11" t="s">
        <v>18</v>
      </c>
      <c r="E13" s="12">
        <v>834.5</v>
      </c>
    </row>
    <row r="14" spans="1:5" ht="18.75">
      <c r="A14" s="10">
        <v>800000</v>
      </c>
      <c r="B14" s="7">
        <f>+'[1]รายงานรับ-จ่าย'!$B$16+E14</f>
        <v>738124</v>
      </c>
      <c r="C14" s="111" t="s">
        <v>19</v>
      </c>
      <c r="D14" s="11" t="s">
        <v>20</v>
      </c>
      <c r="E14" s="12">
        <v>121062</v>
      </c>
    </row>
    <row r="15" spans="1:5" ht="18.75">
      <c r="A15" s="10">
        <v>250000</v>
      </c>
      <c r="B15" s="7">
        <f>+'[1]รายงานรับ-จ่าย'!$B$17+E15</f>
        <v>12700</v>
      </c>
      <c r="C15" s="111" t="s">
        <v>21</v>
      </c>
      <c r="D15" s="11" t="s">
        <v>22</v>
      </c>
      <c r="E15" s="12">
        <v>0</v>
      </c>
    </row>
    <row r="16" spans="1:5" ht="18.75">
      <c r="A16" s="10">
        <v>3000</v>
      </c>
      <c r="B16" s="7">
        <f>+'[6]รายงานรับ-จ่าย'!$B$18+E16</f>
        <v>0</v>
      </c>
      <c r="C16" s="111" t="s">
        <v>23</v>
      </c>
      <c r="D16" s="11" t="s">
        <v>24</v>
      </c>
      <c r="E16" s="12">
        <v>0</v>
      </c>
    </row>
    <row r="17" spans="1:5" ht="18.75">
      <c r="A17" s="10">
        <v>10766000</v>
      </c>
      <c r="B17" s="7">
        <f>+'[1]รายงานรับ-จ่าย'!$B$19+E17</f>
        <v>10501296.370000001</v>
      </c>
      <c r="C17" s="111" t="s">
        <v>25</v>
      </c>
      <c r="D17" s="13" t="s">
        <v>26</v>
      </c>
      <c r="E17" s="12">
        <v>482458.27</v>
      </c>
    </row>
    <row r="18" spans="1:5" ht="18.75">
      <c r="A18" s="10">
        <v>7000000</v>
      </c>
      <c r="B18" s="7">
        <f>+'[1]รายงานรับ-จ่าย'!$B$20+E18</f>
        <v>6748354.1699999999</v>
      </c>
      <c r="C18" s="111" t="s">
        <v>27</v>
      </c>
      <c r="D18" s="13" t="s">
        <v>28</v>
      </c>
      <c r="E18" s="12">
        <f>+'[2]มาตรฐาน 3'!G38</f>
        <v>0</v>
      </c>
    </row>
    <row r="19" spans="1:5" ht="21.75" thickBot="1">
      <c r="A19" s="1">
        <f>SUM(A9:A18)</f>
        <v>19308000</v>
      </c>
      <c r="B19" s="14">
        <f>SUM(B11:B18)</f>
        <v>18779233.420000002</v>
      </c>
      <c r="C19" s="112"/>
      <c r="D19" s="15"/>
      <c r="E19" s="14">
        <f>SUM(E11:E18)</f>
        <v>650392.74</v>
      </c>
    </row>
    <row r="20" spans="1:5" ht="19.5" thickTop="1">
      <c r="A20" s="43"/>
      <c r="B20" s="7">
        <f>+'[1]รายงานรับ-จ่าย'!$B$22+E20</f>
        <v>329660</v>
      </c>
      <c r="C20" s="113" t="s">
        <v>29</v>
      </c>
      <c r="D20" s="17" t="s">
        <v>30</v>
      </c>
      <c r="E20" s="42">
        <v>33720</v>
      </c>
    </row>
    <row r="21" spans="1:5" ht="18.75">
      <c r="A21" s="16"/>
      <c r="B21" s="7">
        <f>+'[1]รายงานรับ-จ่าย'!$B$23+E21</f>
        <v>7864100</v>
      </c>
      <c r="C21" s="114" t="s">
        <v>31</v>
      </c>
      <c r="D21" s="17" t="s">
        <v>32</v>
      </c>
      <c r="E21" s="18">
        <v>10500</v>
      </c>
    </row>
    <row r="22" spans="1:5" ht="18.75">
      <c r="A22" s="19"/>
      <c r="B22" s="7">
        <f>+'[6]รายงานรับ-จ่าย'!$B$24+E22</f>
        <v>0</v>
      </c>
      <c r="C22" s="111" t="s">
        <v>33</v>
      </c>
      <c r="D22" s="11" t="s">
        <v>34</v>
      </c>
      <c r="E22" s="20">
        <f>+'[2]มาตรฐาน 1'!G17</f>
        <v>0</v>
      </c>
    </row>
    <row r="23" spans="1:5" ht="18.75">
      <c r="A23" s="19"/>
      <c r="B23" s="7">
        <f>+'[1]รายงานรับ-จ่าย'!$B$25+E23</f>
        <v>8631.44</v>
      </c>
      <c r="C23" s="111" t="s">
        <v>35</v>
      </c>
      <c r="D23" s="11" t="s">
        <v>36</v>
      </c>
      <c r="E23" s="20">
        <v>286.22000000000003</v>
      </c>
    </row>
    <row r="24" spans="1:5" ht="18.75">
      <c r="A24" s="19"/>
      <c r="B24" s="7">
        <f>+'[6]รายงานรับ-จ่าย'!$B$26+E24</f>
        <v>0</v>
      </c>
      <c r="C24" s="111" t="s">
        <v>37</v>
      </c>
      <c r="D24" s="11" t="s">
        <v>38</v>
      </c>
      <c r="E24" s="20">
        <f>+'[2]มาตรฐาน 1'!G20</f>
        <v>0</v>
      </c>
    </row>
    <row r="25" spans="1:5" ht="18.75">
      <c r="A25" s="19"/>
      <c r="B25" s="7">
        <f>+'[1]รายงานรับ-จ่าย'!$B$27+E25</f>
        <v>192616.11</v>
      </c>
      <c r="C25" s="111" t="s">
        <v>39</v>
      </c>
      <c r="D25" s="11" t="s">
        <v>40</v>
      </c>
      <c r="E25" s="20">
        <v>66756</v>
      </c>
    </row>
    <row r="26" spans="1:5" ht="18.75">
      <c r="A26" s="19"/>
      <c r="B26" s="7">
        <f>+'[1]รายงานรับ-จ่าย'!$B$28+E26</f>
        <v>4558300</v>
      </c>
      <c r="C26" s="111" t="s">
        <v>41</v>
      </c>
      <c r="D26" s="11" t="s">
        <v>40</v>
      </c>
      <c r="E26" s="20">
        <v>645200</v>
      </c>
    </row>
    <row r="27" spans="1:5" ht="18.75">
      <c r="A27" s="19"/>
      <c r="B27" s="7">
        <f>+'[1]รายงานรับ-จ่าย'!$B$29+E27</f>
        <v>1351200</v>
      </c>
      <c r="C27" s="111" t="s">
        <v>42</v>
      </c>
      <c r="D27" s="115" t="s">
        <v>43</v>
      </c>
      <c r="E27" s="20">
        <f>+'[2]มาตรฐาน 1'!G23+[2]บัญชีทั่วไป!G429</f>
        <v>0</v>
      </c>
    </row>
    <row r="28" spans="1:5" ht="18.75">
      <c r="A28" s="21"/>
      <c r="B28" s="7">
        <f>+E28</f>
        <v>0</v>
      </c>
      <c r="C28" s="111" t="s">
        <v>44</v>
      </c>
      <c r="D28" s="115">
        <v>110607</v>
      </c>
      <c r="E28" s="20">
        <v>0</v>
      </c>
    </row>
    <row r="29" spans="1:5" ht="18.75">
      <c r="A29" s="21"/>
      <c r="B29" s="7">
        <v>0</v>
      </c>
      <c r="C29" s="116" t="s">
        <v>45</v>
      </c>
      <c r="D29" s="115">
        <v>110220</v>
      </c>
      <c r="E29" s="20">
        <v>0</v>
      </c>
    </row>
    <row r="30" spans="1:5" ht="18.75">
      <c r="A30" s="21"/>
      <c r="B30" s="7">
        <f>+'[1]รายงานรับ-จ่าย'!$B$32</f>
        <v>242.99</v>
      </c>
      <c r="C30" s="117" t="s">
        <v>46</v>
      </c>
      <c r="D30" s="115">
        <v>140000</v>
      </c>
      <c r="E30" s="20">
        <f>+'[2]มาตรฐาน 1'!F14</f>
        <v>0</v>
      </c>
    </row>
    <row r="31" spans="1:5" ht="18.75">
      <c r="A31" s="21"/>
      <c r="B31" s="7">
        <f>+'[5]รายงานรับ-จ่าย'!$B$31+E31</f>
        <v>0</v>
      </c>
      <c r="C31" s="111" t="s">
        <v>47</v>
      </c>
      <c r="D31" s="115">
        <v>210200</v>
      </c>
      <c r="E31" s="20">
        <v>0</v>
      </c>
    </row>
    <row r="32" spans="1:5" ht="18.75">
      <c r="A32" s="21"/>
      <c r="B32" s="7">
        <f>+'[6]รายงานรับ-จ่าย'!$B$32+E32</f>
        <v>0</v>
      </c>
      <c r="C32" s="111" t="s">
        <v>48</v>
      </c>
      <c r="D32" s="115">
        <v>210300</v>
      </c>
      <c r="E32" s="20">
        <v>0</v>
      </c>
    </row>
    <row r="33" spans="1:5" ht="18.75">
      <c r="A33" s="22"/>
      <c r="B33" s="7">
        <f>+'[5]รายงานรับ-จ่าย'!$B$33+E33</f>
        <v>0</v>
      </c>
      <c r="C33" s="111" t="s">
        <v>49</v>
      </c>
      <c r="D33" s="115">
        <v>210401</v>
      </c>
      <c r="E33" s="20">
        <v>0</v>
      </c>
    </row>
    <row r="34" spans="1:5" ht="18.75">
      <c r="A34" s="22"/>
      <c r="B34" s="7">
        <f>+'[5]รายงานรับ-จ่าย'!$B$34+E34</f>
        <v>0</v>
      </c>
      <c r="C34" s="111" t="s">
        <v>50</v>
      </c>
      <c r="D34" s="115">
        <v>210402</v>
      </c>
      <c r="E34" s="20">
        <v>0</v>
      </c>
    </row>
    <row r="35" spans="1:5" ht="18.75">
      <c r="A35" s="22"/>
      <c r="B35" s="7">
        <f>+'[5]รายงานรับ-จ่าย'!$B$35+E35</f>
        <v>0</v>
      </c>
      <c r="C35" s="111" t="s">
        <v>51</v>
      </c>
      <c r="D35" s="115">
        <v>210500</v>
      </c>
      <c r="E35" s="20">
        <v>0</v>
      </c>
    </row>
    <row r="36" spans="1:5" ht="18.75">
      <c r="A36" s="19"/>
      <c r="B36" s="7">
        <f>+'[1]รายงานรับ-จ่าย'!$B$38+E36</f>
        <v>87002.25</v>
      </c>
      <c r="C36" s="111" t="s">
        <v>52</v>
      </c>
      <c r="D36" s="13" t="s">
        <v>53</v>
      </c>
      <c r="E36" s="12">
        <v>25336.35</v>
      </c>
    </row>
    <row r="37" spans="1:5" ht="18.75">
      <c r="A37" s="19"/>
      <c r="B37" s="7">
        <f>+'[5]รายงานรับ-จ่าย'!$B$37+E37</f>
        <v>0</v>
      </c>
      <c r="C37" s="110" t="s">
        <v>54</v>
      </c>
      <c r="D37" s="118" t="s">
        <v>55</v>
      </c>
      <c r="E37" s="23">
        <v>0</v>
      </c>
    </row>
    <row r="38" spans="1:5" ht="18.75">
      <c r="A38" s="24"/>
      <c r="B38" s="25"/>
      <c r="C38" s="101"/>
      <c r="D38" s="119"/>
      <c r="E38" s="26"/>
    </row>
    <row r="39" spans="1:5" ht="18.75">
      <c r="A39" s="27"/>
      <c r="B39" s="28">
        <f>SUM(B20:B37)</f>
        <v>14391752.790000001</v>
      </c>
      <c r="C39" s="93"/>
      <c r="D39" s="120"/>
      <c r="E39" s="28">
        <f>SUM(E20:E37)</f>
        <v>781798.57</v>
      </c>
    </row>
    <row r="40" spans="1:5" ht="21">
      <c r="A40" s="94"/>
      <c r="B40" s="121">
        <f>+B19+B39</f>
        <v>33170986.210000001</v>
      </c>
      <c r="C40" s="122" t="s">
        <v>56</v>
      </c>
      <c r="D40" s="94"/>
      <c r="E40" s="121">
        <f>+E19+E39</f>
        <v>1432191.31</v>
      </c>
    </row>
    <row r="41" spans="1:5" ht="18.75">
      <c r="A41" s="94"/>
      <c r="B41" s="94"/>
      <c r="C41" s="94"/>
      <c r="D41" s="94"/>
      <c r="E41" s="94"/>
    </row>
    <row r="42" spans="1:5" ht="18.75">
      <c r="A42" s="94"/>
      <c r="B42" s="94"/>
      <c r="C42" s="94"/>
      <c r="D42" s="94"/>
      <c r="E42" s="94"/>
    </row>
    <row r="43" spans="1:5" ht="18.75">
      <c r="A43" s="94"/>
      <c r="B43" s="94"/>
      <c r="C43" s="94"/>
      <c r="D43" s="94"/>
      <c r="E43" s="94"/>
    </row>
    <row r="44" spans="1:5" ht="18.75">
      <c r="A44" s="94"/>
      <c r="B44" s="94"/>
      <c r="C44" s="94"/>
      <c r="D44" s="94"/>
      <c r="E44" s="123"/>
    </row>
    <row r="45" spans="1:5" ht="18.75">
      <c r="A45" s="94"/>
      <c r="B45" s="94"/>
      <c r="C45" s="94"/>
      <c r="D45" s="94"/>
      <c r="E45" s="94"/>
    </row>
    <row r="46" spans="1:5" ht="18.75">
      <c r="A46" s="94"/>
      <c r="B46" s="94"/>
      <c r="C46" s="94"/>
      <c r="D46" s="94"/>
      <c r="E46" s="94"/>
    </row>
    <row r="47" spans="1:5" ht="18.75">
      <c r="A47" s="112"/>
      <c r="B47" s="112"/>
      <c r="C47" s="112"/>
      <c r="D47" s="112"/>
      <c r="E47" s="112"/>
    </row>
    <row r="48" spans="1:5" ht="18.75">
      <c r="A48" s="124" t="s">
        <v>4</v>
      </c>
      <c r="B48" s="125"/>
      <c r="C48" s="126"/>
      <c r="D48" s="126"/>
      <c r="E48" s="127" t="s">
        <v>5</v>
      </c>
    </row>
    <row r="49" spans="1:5" ht="18.75">
      <c r="A49" s="104" t="s">
        <v>6</v>
      </c>
      <c r="B49" s="104" t="s">
        <v>7</v>
      </c>
      <c r="C49" s="104" t="s">
        <v>8</v>
      </c>
      <c r="D49" s="104" t="s">
        <v>9</v>
      </c>
      <c r="E49" s="104" t="s">
        <v>7</v>
      </c>
    </row>
    <row r="50" spans="1:5" ht="18.75">
      <c r="A50" s="128" t="s">
        <v>10</v>
      </c>
      <c r="B50" s="128" t="s">
        <v>10</v>
      </c>
      <c r="C50" s="129"/>
      <c r="D50" s="129"/>
      <c r="E50" s="128" t="s">
        <v>10</v>
      </c>
    </row>
    <row r="51" spans="1:5" ht="18.75">
      <c r="A51" s="4"/>
      <c r="B51" s="4"/>
      <c r="C51" s="109" t="s">
        <v>57</v>
      </c>
      <c r="D51" s="101"/>
      <c r="E51" s="5"/>
    </row>
    <row r="52" spans="1:5" ht="18.75">
      <c r="A52" s="29">
        <v>0</v>
      </c>
      <c r="B52" s="7">
        <f>+'[5]รายงานรับ-จ่าย'!$B$52+E52</f>
        <v>0</v>
      </c>
      <c r="C52" s="130" t="s">
        <v>58</v>
      </c>
      <c r="D52" s="30">
        <v>110000</v>
      </c>
      <c r="E52" s="31">
        <v>0</v>
      </c>
    </row>
    <row r="53" spans="1:5" ht="18.75">
      <c r="A53" s="47">
        <v>1707120</v>
      </c>
      <c r="B53" s="7">
        <f>+'[1]รายงานรับ-จ่าย'!$B$55+E53</f>
        <v>1280340</v>
      </c>
      <c r="C53" s="131" t="s">
        <v>59</v>
      </c>
      <c r="D53" s="32">
        <v>210000</v>
      </c>
      <c r="E53" s="31">
        <v>142260</v>
      </c>
    </row>
    <row r="54" spans="1:5" ht="18.75">
      <c r="A54" s="47">
        <v>4800340</v>
      </c>
      <c r="B54" s="7">
        <f>+'[1]รายงานรับ-จ่าย'!$B$56+E54</f>
        <v>3430034.6999999997</v>
      </c>
      <c r="C54" s="131" t="s">
        <v>60</v>
      </c>
      <c r="D54" s="32">
        <v>220000</v>
      </c>
      <c r="E54" s="31">
        <v>384960</v>
      </c>
    </row>
    <row r="55" spans="1:5" ht="18.75">
      <c r="A55" s="47">
        <v>1082160</v>
      </c>
      <c r="B55" s="7">
        <f>+'[1]รายงานรับ-จ่าย'!$B$57+E55</f>
        <v>286434</v>
      </c>
      <c r="C55" s="131" t="s">
        <v>61</v>
      </c>
      <c r="D55" s="32">
        <v>310000</v>
      </c>
      <c r="E55" s="31">
        <v>31934</v>
      </c>
    </row>
    <row r="56" spans="1:5" ht="18.75">
      <c r="A56" s="47">
        <v>1980000</v>
      </c>
      <c r="B56" s="7">
        <f>+'[1]รายงานรับ-จ่าย'!$B$58+E56</f>
        <v>1155341.4100000001</v>
      </c>
      <c r="C56" s="131" t="s">
        <v>62</v>
      </c>
      <c r="D56" s="32">
        <v>320000</v>
      </c>
      <c r="E56" s="31">
        <v>101848.25</v>
      </c>
    </row>
    <row r="57" spans="1:5" ht="18.75">
      <c r="A57" s="47">
        <v>1365000</v>
      </c>
      <c r="B57" s="7">
        <f>+'[1]รายงานรับ-จ่าย'!$B$59+E57</f>
        <v>552493.66999999993</v>
      </c>
      <c r="C57" s="131" t="s">
        <v>63</v>
      </c>
      <c r="D57" s="32">
        <v>330000</v>
      </c>
      <c r="E57" s="31">
        <v>94465</v>
      </c>
    </row>
    <row r="58" spans="1:5" ht="18.75">
      <c r="A58" s="47">
        <v>1334000</v>
      </c>
      <c r="B58" s="7">
        <f>+'[1]รายงานรับ-จ่าย'!$B$60+E58</f>
        <v>894598.75</v>
      </c>
      <c r="C58" s="131" t="s">
        <v>64</v>
      </c>
      <c r="D58" s="32">
        <v>340000</v>
      </c>
      <c r="E58" s="31">
        <v>119196.99</v>
      </c>
    </row>
    <row r="59" spans="1:5" ht="18.75">
      <c r="A59" s="47">
        <v>180000</v>
      </c>
      <c r="B59" s="7">
        <f>+'[1]รายงานรับ-จ่าย'!$B$61+E59</f>
        <v>56240</v>
      </c>
      <c r="C59" s="131" t="s">
        <v>65</v>
      </c>
      <c r="D59" s="32">
        <v>410000</v>
      </c>
      <c r="E59" s="31">
        <v>8040</v>
      </c>
    </row>
    <row r="60" spans="1:5" ht="18.75">
      <c r="A60" s="47">
        <v>500000</v>
      </c>
      <c r="B60" s="7">
        <f>+'[1]รายงานรับ-จ่าย'!$B$62+E60</f>
        <v>477200</v>
      </c>
      <c r="C60" s="131" t="s">
        <v>66</v>
      </c>
      <c r="D60" s="32">
        <v>420000</v>
      </c>
      <c r="E60" s="31">
        <v>0</v>
      </c>
    </row>
    <row r="61" spans="1:5" ht="18.75">
      <c r="A61" s="46">
        <v>25000</v>
      </c>
      <c r="B61" s="7">
        <f>+'[7]รายงานรับ-จ่าย'!$B$61+E61</f>
        <v>0</v>
      </c>
      <c r="C61" s="130" t="s">
        <v>67</v>
      </c>
      <c r="D61" s="30">
        <v>510000</v>
      </c>
      <c r="E61" s="31">
        <v>0</v>
      </c>
    </row>
    <row r="62" spans="1:5" ht="18.75">
      <c r="A62" s="46">
        <v>0</v>
      </c>
      <c r="B62" s="7">
        <f>+'[7]รายงานรับ-จ่าย'!$B$62+E62</f>
        <v>0</v>
      </c>
      <c r="C62" s="130" t="s">
        <v>68</v>
      </c>
      <c r="D62" s="30">
        <v>610000</v>
      </c>
      <c r="E62" s="31">
        <f>+'[2]มาตรฐาน 2'!F14</f>
        <v>0</v>
      </c>
    </row>
    <row r="63" spans="1:5" ht="18.75">
      <c r="A63" s="46">
        <v>965880</v>
      </c>
      <c r="B63" s="7">
        <f>+'[1]รายงานรับ-จ่าย'!$B$65+E63</f>
        <v>430608</v>
      </c>
      <c r="C63" s="130" t="s">
        <v>69</v>
      </c>
      <c r="D63" s="30">
        <v>6110000</v>
      </c>
      <c r="E63" s="31">
        <v>65680</v>
      </c>
    </row>
    <row r="64" spans="1:5" ht="18.75">
      <c r="A64" s="47">
        <v>795600</v>
      </c>
      <c r="B64" s="7">
        <f>+'[1]รายงานรับ-จ่าย'!$B$66</f>
        <v>145600</v>
      </c>
      <c r="C64" s="131" t="s">
        <v>70</v>
      </c>
      <c r="D64" s="32">
        <v>6320000</v>
      </c>
      <c r="E64" s="31">
        <f>+'[2]มาตรฐาน 2'!F16</f>
        <v>0</v>
      </c>
    </row>
    <row r="65" spans="1:5" ht="18.75">
      <c r="A65" s="47">
        <v>824600</v>
      </c>
      <c r="B65" s="7">
        <f>+'[1]รายงานรับ-จ่าย'!$B$67</f>
        <v>381466.9</v>
      </c>
      <c r="C65" s="131" t="s">
        <v>71</v>
      </c>
      <c r="D65" s="32">
        <v>6330000</v>
      </c>
      <c r="E65" s="31">
        <v>0</v>
      </c>
    </row>
    <row r="66" spans="1:5" ht="18.75">
      <c r="A66" s="47">
        <v>40800</v>
      </c>
      <c r="B66" s="7">
        <f>+'[1]รายงานรับ-จ่าย'!$B$68</f>
        <v>16800</v>
      </c>
      <c r="C66" s="131" t="s">
        <v>72</v>
      </c>
      <c r="D66" s="32">
        <v>6410000</v>
      </c>
      <c r="E66" s="31">
        <f>+'[2]มาตรฐาน 2'!F18</f>
        <v>0</v>
      </c>
    </row>
    <row r="67" spans="1:5" ht="18.75">
      <c r="A67" s="47">
        <v>1704500</v>
      </c>
      <c r="B67" s="7">
        <f>+'[1]รายงานรับ-จ่าย'!$B$69+E67</f>
        <v>1010300</v>
      </c>
      <c r="C67" s="131" t="s">
        <v>73</v>
      </c>
      <c r="D67" s="32">
        <v>6420000</v>
      </c>
      <c r="E67" s="31">
        <v>843400</v>
      </c>
    </row>
    <row r="68" spans="1:5" ht="18.75">
      <c r="A68" s="48">
        <v>2003000</v>
      </c>
      <c r="B68" s="7">
        <f>+'[1]รายงานรับ-จ่าย'!$B$70+E68</f>
        <v>1106000</v>
      </c>
      <c r="C68" s="130" t="s">
        <v>68</v>
      </c>
      <c r="D68" s="30">
        <v>6610000</v>
      </c>
      <c r="E68" s="31">
        <f>+'[2]มาตรฐาน 2'!F20</f>
        <v>0</v>
      </c>
    </row>
    <row r="69" spans="1:5" ht="21.75" thickBot="1">
      <c r="A69" s="1">
        <f>SUM(A52:A68)</f>
        <v>19308000</v>
      </c>
      <c r="B69" s="45">
        <f>SUM(B52:B68)</f>
        <v>11223457.43</v>
      </c>
      <c r="C69" s="132"/>
      <c r="D69" s="133"/>
      <c r="E69" s="33">
        <f>SUM(E52:E68)</f>
        <v>1791784.24</v>
      </c>
    </row>
    <row r="70" spans="1:5" ht="21.75" thickTop="1">
      <c r="A70" s="41"/>
      <c r="B70" s="7">
        <f>+'[1]รายงานรับ-จ่าย'!$B$72+E70</f>
        <v>5882040</v>
      </c>
      <c r="C70" s="134" t="s">
        <v>153</v>
      </c>
      <c r="D70" s="135">
        <v>7110000</v>
      </c>
      <c r="E70" s="31">
        <v>646640</v>
      </c>
    </row>
    <row r="71" spans="1:5" ht="21">
      <c r="A71" s="34"/>
      <c r="B71" s="7">
        <f>+'[1]รายงานรับ-จ่าย'!$B$73+E71</f>
        <v>264000</v>
      </c>
      <c r="C71" s="131" t="s">
        <v>74</v>
      </c>
      <c r="D71" s="32">
        <v>7220000</v>
      </c>
      <c r="E71" s="31">
        <v>0</v>
      </c>
    </row>
    <row r="72" spans="1:5" ht="21">
      <c r="A72" s="34"/>
      <c r="B72" s="7">
        <f>+E72</f>
        <v>14000</v>
      </c>
      <c r="C72" s="131" t="s">
        <v>75</v>
      </c>
      <c r="D72" s="133">
        <v>7320000</v>
      </c>
      <c r="E72" s="31">
        <v>14000</v>
      </c>
    </row>
    <row r="73" spans="1:5" ht="21">
      <c r="A73" s="34"/>
      <c r="B73" s="7">
        <v>0</v>
      </c>
      <c r="C73" s="131" t="s">
        <v>76</v>
      </c>
      <c r="D73" s="133">
        <v>7330000</v>
      </c>
      <c r="E73" s="31">
        <v>0</v>
      </c>
    </row>
    <row r="74" spans="1:5" ht="21">
      <c r="A74" s="34"/>
      <c r="B74" s="7">
        <f>+'[1]รายงานรับ-จ่าย'!$B$76</f>
        <v>26000</v>
      </c>
      <c r="C74" s="131" t="s">
        <v>77</v>
      </c>
      <c r="D74" s="133">
        <v>7410000</v>
      </c>
      <c r="E74" s="31">
        <v>0</v>
      </c>
    </row>
    <row r="75" spans="1:5" ht="21">
      <c r="A75" s="34"/>
      <c r="B75" s="7">
        <f>+'[1]รายงานรับ-จ่าย'!$B$75+E75</f>
        <v>0</v>
      </c>
      <c r="C75" s="131" t="s">
        <v>73</v>
      </c>
      <c r="D75" s="133">
        <v>7420000</v>
      </c>
      <c r="E75" s="31">
        <f>+'[2]มาตรฐาน 2'!F26</f>
        <v>0</v>
      </c>
    </row>
    <row r="76" spans="1:5" ht="18.75">
      <c r="A76" s="19"/>
      <c r="B76" s="7">
        <f>+'[5]รายงานรับ-จ่าย'!$B$76+E76</f>
        <v>0</v>
      </c>
      <c r="C76" s="111" t="s">
        <v>78</v>
      </c>
      <c r="D76" s="40">
        <v>110220</v>
      </c>
      <c r="E76" s="36">
        <f>+'[2]มาตรฐาน 2'!F26</f>
        <v>0</v>
      </c>
    </row>
    <row r="77" spans="1:5" ht="18.75">
      <c r="A77" s="35"/>
      <c r="B77" s="7">
        <f>+'[5]รายงานรับ-จ่าย'!$B$77+E77</f>
        <v>0</v>
      </c>
      <c r="C77" s="131" t="s">
        <v>33</v>
      </c>
      <c r="D77" s="136" t="s">
        <v>34</v>
      </c>
      <c r="E77" s="36">
        <f>+'[2]มาตรฐาน 2'!F27</f>
        <v>0</v>
      </c>
    </row>
    <row r="78" spans="1:5" ht="18.75">
      <c r="A78" s="35"/>
      <c r="B78" s="7">
        <f>+'[5]รายงานรับ-จ่าย'!$B$78+E78</f>
        <v>0</v>
      </c>
      <c r="C78" s="131" t="s">
        <v>79</v>
      </c>
      <c r="D78" s="136" t="s">
        <v>36</v>
      </c>
      <c r="E78" s="36"/>
    </row>
    <row r="79" spans="1:5" ht="18.75">
      <c r="A79" s="35"/>
      <c r="B79" s="7">
        <f>+'[5]รายงานรับ-จ่าย'!$B$79+E79</f>
        <v>0</v>
      </c>
      <c r="C79" s="131" t="s">
        <v>37</v>
      </c>
      <c r="D79" s="136" t="s">
        <v>38</v>
      </c>
      <c r="E79" s="36">
        <f>+'[2]มาตรฐาน 2'!F29</f>
        <v>0</v>
      </c>
    </row>
    <row r="80" spans="1:5" ht="18.75">
      <c r="A80" s="35"/>
      <c r="B80" s="7">
        <f>+'[1]รายงานรับ-จ่าย'!$B$82+E80</f>
        <v>232116.11</v>
      </c>
      <c r="C80" s="131" t="s">
        <v>80</v>
      </c>
      <c r="D80" s="136" t="s">
        <v>40</v>
      </c>
      <c r="E80" s="36">
        <v>109344</v>
      </c>
    </row>
    <row r="81" spans="1:5" ht="18.75">
      <c r="A81" s="35"/>
      <c r="B81" s="7">
        <f>+'[1]รายงานรับ-จ่าย'!$B$83+E81</f>
        <v>3909300</v>
      </c>
      <c r="C81" s="131" t="s">
        <v>81</v>
      </c>
      <c r="D81" s="136">
        <v>110605</v>
      </c>
      <c r="E81" s="36">
        <v>645200</v>
      </c>
    </row>
    <row r="82" spans="1:5" ht="18.75">
      <c r="A82" s="35"/>
      <c r="B82" s="7">
        <f>+'[1]รายงานรับ-จ่าย'!$B$84+E82</f>
        <v>2001000</v>
      </c>
      <c r="C82" s="131" t="s">
        <v>82</v>
      </c>
      <c r="D82" s="136" t="s">
        <v>43</v>
      </c>
      <c r="E82" s="36">
        <v>0</v>
      </c>
    </row>
    <row r="83" spans="1:5" ht="18.75">
      <c r="A83" s="37"/>
      <c r="B83" s="7">
        <f>+'[1]รายงานรับ-จ่าย'!$B$85</f>
        <v>2.56</v>
      </c>
      <c r="C83" s="131" t="s">
        <v>44</v>
      </c>
      <c r="D83" s="136">
        <v>110607</v>
      </c>
      <c r="E83" s="36">
        <v>0</v>
      </c>
    </row>
    <row r="84" spans="1:5" ht="18.75">
      <c r="A84" s="37"/>
      <c r="B84" s="7">
        <f>+'[1]รายงานรับ-จ่าย'!$B$86</f>
        <v>242.99</v>
      </c>
      <c r="C84" s="131" t="s">
        <v>83</v>
      </c>
      <c r="D84" s="137">
        <v>140000</v>
      </c>
      <c r="E84" s="36">
        <v>0</v>
      </c>
    </row>
    <row r="85" spans="1:5" ht="18.75">
      <c r="A85" s="37"/>
      <c r="B85" s="7">
        <f>+'[1]รายงานรับ-จ่าย'!$B$87</f>
        <v>8688</v>
      </c>
      <c r="C85" s="131" t="s">
        <v>47</v>
      </c>
      <c r="D85" s="137">
        <v>210200</v>
      </c>
      <c r="E85" s="36">
        <v>0</v>
      </c>
    </row>
    <row r="86" spans="1:5" ht="18.75">
      <c r="A86" s="35"/>
      <c r="B86" s="7">
        <f>+'[1]รายงานรับ-จ่าย'!$B$88+E86</f>
        <v>1934223</v>
      </c>
      <c r="C86" s="131" t="s">
        <v>84</v>
      </c>
      <c r="D86" s="136">
        <v>210401</v>
      </c>
      <c r="E86" s="36">
        <f>+'[2]มาตรฐาน 2'!F37</f>
        <v>0</v>
      </c>
    </row>
    <row r="87" spans="1:5" ht="18.75">
      <c r="A87" s="35"/>
      <c r="B87" s="7">
        <f>+'[1]รายงานรับ-จ่าย'!$B$89+E87</f>
        <v>289500</v>
      </c>
      <c r="C87" s="131" t="s">
        <v>85</v>
      </c>
      <c r="D87" s="136">
        <v>210402</v>
      </c>
      <c r="E87" s="36">
        <f>+'[2]มาตรฐาน 2'!F38</f>
        <v>0</v>
      </c>
    </row>
    <row r="88" spans="1:5" ht="18.75">
      <c r="A88" s="35"/>
      <c r="B88" s="7">
        <f>+'[1]รายงานรับ-จ่าย'!$B$90</f>
        <v>882771</v>
      </c>
      <c r="C88" s="131" t="s">
        <v>86</v>
      </c>
      <c r="D88" s="136">
        <v>210500</v>
      </c>
      <c r="E88" s="36">
        <f>+'[2]มาตรฐาน 2'!F39</f>
        <v>0</v>
      </c>
    </row>
    <row r="89" spans="1:5" ht="18.75">
      <c r="A89" s="35"/>
      <c r="B89" s="7">
        <f>+'[1]รายงานรับ-จ่าย'!$B$91+E89</f>
        <v>1084557.1800000002</v>
      </c>
      <c r="C89" s="134" t="s">
        <v>87</v>
      </c>
      <c r="D89" s="137">
        <v>230199</v>
      </c>
      <c r="E89" s="36">
        <v>26040.93</v>
      </c>
    </row>
    <row r="90" spans="1:5" ht="18.75">
      <c r="A90" s="35"/>
      <c r="B90" s="7">
        <f>+'[1]รายงานรับ-จ่าย'!$B$92</f>
        <v>389900</v>
      </c>
      <c r="C90" s="134" t="s">
        <v>88</v>
      </c>
      <c r="D90" s="138" t="s">
        <v>55</v>
      </c>
      <c r="E90" s="36">
        <v>0</v>
      </c>
    </row>
    <row r="91" spans="1:5" ht="18">
      <c r="A91" s="38"/>
      <c r="B91" s="39">
        <f>SUM(B70:B90)</f>
        <v>16918340.84</v>
      </c>
      <c r="C91" s="139"/>
      <c r="D91" s="132"/>
      <c r="E91" s="39">
        <f>SUM(E70:E90)</f>
        <v>1441224.93</v>
      </c>
    </row>
    <row r="92" spans="1:5" ht="18.75">
      <c r="A92" s="94"/>
      <c r="B92" s="140">
        <f>+B69+B91</f>
        <v>28141798.27</v>
      </c>
      <c r="C92" s="141" t="s">
        <v>89</v>
      </c>
      <c r="D92" s="94"/>
      <c r="E92" s="140">
        <f>E69+E91</f>
        <v>3233009.17</v>
      </c>
    </row>
    <row r="93" spans="1:5" ht="18.75">
      <c r="A93" s="123"/>
      <c r="B93" s="142"/>
      <c r="C93" s="139" t="s">
        <v>90</v>
      </c>
      <c r="D93" s="139"/>
      <c r="E93" s="4"/>
    </row>
    <row r="94" spans="1:5" ht="18.75">
      <c r="A94" s="123"/>
      <c r="B94" s="142"/>
      <c r="C94" s="139" t="s">
        <v>91</v>
      </c>
      <c r="D94" s="139"/>
      <c r="E94" s="142"/>
    </row>
    <row r="95" spans="1:5" ht="18.75">
      <c r="A95" s="123"/>
      <c r="B95" s="142">
        <f>+B40-B92</f>
        <v>5029187.9400000013</v>
      </c>
      <c r="C95" s="139" t="s">
        <v>92</v>
      </c>
      <c r="D95" s="139"/>
      <c r="E95" s="4">
        <f>+E40-E92</f>
        <v>-1800817.8599999999</v>
      </c>
    </row>
    <row r="96" spans="1:5" ht="21.75" thickBot="1">
      <c r="A96" s="94"/>
      <c r="B96" s="1">
        <f>+E96</f>
        <v>24030302.789999999</v>
      </c>
      <c r="C96" s="143" t="s">
        <v>93</v>
      </c>
      <c r="D96" s="139"/>
      <c r="E96" s="144">
        <f>+E9+E40-E92</f>
        <v>24030302.789999999</v>
      </c>
    </row>
    <row r="97" spans="1:5" ht="19.5" thickTop="1">
      <c r="A97" s="94" t="s">
        <v>94</v>
      </c>
      <c r="B97" s="94"/>
      <c r="C97" s="139" t="s">
        <v>95</v>
      </c>
      <c r="D97" s="139"/>
      <c r="E97" s="123"/>
    </row>
    <row r="98" spans="1:5" ht="18.75">
      <c r="A98" s="94" t="s">
        <v>96</v>
      </c>
      <c r="B98" s="94"/>
      <c r="C98" s="94" t="s">
        <v>97</v>
      </c>
      <c r="D98" s="94"/>
      <c r="E98" s="123"/>
    </row>
    <row r="99" spans="1:5" ht="18.75">
      <c r="A99" s="94" t="s">
        <v>98</v>
      </c>
      <c r="B99" s="94"/>
      <c r="C99" s="94" t="s">
        <v>99</v>
      </c>
      <c r="D99" s="94"/>
      <c r="E99" s="94"/>
    </row>
  </sheetData>
  <mergeCells count="4">
    <mergeCell ref="A6:B6"/>
    <mergeCell ref="A1:E1"/>
    <mergeCell ref="C4:D4"/>
    <mergeCell ref="A48:B4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7"/>
  <sheetViews>
    <sheetView topLeftCell="A43" workbookViewId="0">
      <selection activeCell="C37" sqref="C37:D37"/>
    </sheetView>
  </sheetViews>
  <sheetFormatPr defaultRowHeight="14.25"/>
  <cols>
    <col min="1" max="1" width="36.25" customWidth="1"/>
    <col min="2" max="2" width="10" customWidth="1"/>
    <col min="4" max="4" width="4.125" customWidth="1"/>
    <col min="6" max="6" width="3.625" customWidth="1"/>
  </cols>
  <sheetData>
    <row r="1" spans="1:6" ht="21">
      <c r="A1" s="49" t="s">
        <v>100</v>
      </c>
      <c r="B1" s="49"/>
      <c r="C1" s="49"/>
      <c r="D1" s="49"/>
      <c r="E1" s="49"/>
      <c r="F1" s="49"/>
    </row>
    <row r="2" spans="1:6" ht="21">
      <c r="A2" s="50" t="s">
        <v>101</v>
      </c>
      <c r="B2" s="50"/>
      <c r="C2" s="50"/>
      <c r="D2" s="50"/>
      <c r="E2" s="50"/>
      <c r="F2" s="50"/>
    </row>
    <row r="3" spans="1:6" ht="21">
      <c r="A3" s="51" t="s">
        <v>151</v>
      </c>
      <c r="B3" s="51"/>
      <c r="C3" s="51"/>
      <c r="D3" s="51"/>
      <c r="E3" s="51"/>
      <c r="F3" s="51"/>
    </row>
    <row r="4" spans="1:6" ht="21">
      <c r="A4" s="52" t="s">
        <v>8</v>
      </c>
      <c r="B4" s="52" t="s">
        <v>9</v>
      </c>
      <c r="C4" s="53" t="s">
        <v>102</v>
      </c>
      <c r="D4" s="54"/>
      <c r="E4" s="53" t="s">
        <v>103</v>
      </c>
      <c r="F4" s="54"/>
    </row>
    <row r="5" spans="1:6" ht="16.5">
      <c r="A5" s="55" t="s">
        <v>104</v>
      </c>
      <c r="B5" s="56" t="s">
        <v>105</v>
      </c>
      <c r="C5" s="57">
        <v>0</v>
      </c>
      <c r="D5" s="58"/>
      <c r="E5" s="59"/>
      <c r="F5" s="60"/>
    </row>
    <row r="6" spans="1:6" ht="16.5">
      <c r="A6" s="55" t="s">
        <v>106</v>
      </c>
      <c r="B6" s="61">
        <v>110220</v>
      </c>
      <c r="C6" s="62">
        <v>0</v>
      </c>
      <c r="D6" s="63"/>
      <c r="E6" s="64"/>
      <c r="F6" s="65"/>
    </row>
    <row r="7" spans="1:6" ht="16.5">
      <c r="A7" s="66" t="s">
        <v>107</v>
      </c>
      <c r="B7" s="61" t="s">
        <v>108</v>
      </c>
      <c r="C7" s="62">
        <v>127114.02</v>
      </c>
      <c r="D7" s="63"/>
      <c r="E7" s="67"/>
      <c r="F7" s="68"/>
    </row>
    <row r="8" spans="1:6" ht="16.5">
      <c r="A8" s="66" t="s">
        <v>109</v>
      </c>
      <c r="B8" s="61" t="s">
        <v>108</v>
      </c>
      <c r="C8" s="62">
        <v>224289.13</v>
      </c>
      <c r="D8" s="63"/>
      <c r="E8" s="67"/>
      <c r="F8" s="68"/>
    </row>
    <row r="9" spans="1:6" ht="16.5">
      <c r="A9" s="66" t="s">
        <v>110</v>
      </c>
      <c r="B9" s="61" t="s">
        <v>108</v>
      </c>
      <c r="C9" s="62">
        <v>17485164.329999998</v>
      </c>
      <c r="D9" s="63"/>
      <c r="E9" s="67"/>
      <c r="F9" s="68"/>
    </row>
    <row r="10" spans="1:6" ht="16.5">
      <c r="A10" s="66" t="s">
        <v>111</v>
      </c>
      <c r="B10" s="61" t="s">
        <v>108</v>
      </c>
      <c r="C10" s="62">
        <f>+[1]งบทดลอง!$C$11:$D$11+'[2]มาตรฐาน 1'!F8</f>
        <v>4244.05</v>
      </c>
      <c r="D10" s="63"/>
      <c r="E10" s="67"/>
      <c r="F10" s="68"/>
    </row>
    <row r="11" spans="1:6" ht="16.5">
      <c r="A11" s="66" t="s">
        <v>112</v>
      </c>
      <c r="B11" s="61" t="s">
        <v>113</v>
      </c>
      <c r="C11" s="62">
        <f>+[3]งบทดลอง!$C$12:$D$12+'[2]มาตรฐาน 1'!F12</f>
        <v>5150008.9800000004</v>
      </c>
      <c r="D11" s="63"/>
      <c r="E11" s="67"/>
      <c r="F11" s="68"/>
    </row>
    <row r="12" spans="1:6" ht="16.5">
      <c r="A12" s="66" t="s">
        <v>114</v>
      </c>
      <c r="B12" s="61" t="s">
        <v>113</v>
      </c>
      <c r="C12" s="62">
        <f>+[3]งบทดลอง!$C$13:$D$13</f>
        <v>1039482.28</v>
      </c>
      <c r="D12" s="63"/>
      <c r="E12" s="67"/>
      <c r="F12" s="68"/>
    </row>
    <row r="13" spans="1:6" ht="16.5">
      <c r="A13" s="66" t="s">
        <v>115</v>
      </c>
      <c r="B13" s="61" t="s">
        <v>116</v>
      </c>
      <c r="C13" s="62">
        <v>0</v>
      </c>
      <c r="D13" s="63"/>
      <c r="E13" s="67"/>
      <c r="F13" s="68"/>
    </row>
    <row r="14" spans="1:6" ht="16.5">
      <c r="A14" s="66" t="s">
        <v>117</v>
      </c>
      <c r="B14" s="61" t="s">
        <v>116</v>
      </c>
      <c r="C14" s="62">
        <v>0</v>
      </c>
      <c r="D14" s="63"/>
      <c r="E14" s="67"/>
      <c r="F14" s="68"/>
    </row>
    <row r="15" spans="1:6" ht="16.5">
      <c r="A15" s="55" t="s">
        <v>118</v>
      </c>
      <c r="B15" s="61" t="s">
        <v>34</v>
      </c>
      <c r="C15" s="62">
        <f>+[1]งบทดลอง!$C$16:$D$16</f>
        <v>12186</v>
      </c>
      <c r="D15" s="63"/>
      <c r="E15" s="69"/>
      <c r="F15" s="70"/>
    </row>
    <row r="16" spans="1:6" ht="16.5">
      <c r="A16" s="55" t="s">
        <v>119</v>
      </c>
      <c r="B16" s="61" t="s">
        <v>36</v>
      </c>
      <c r="C16" s="62">
        <v>17803.080000000002</v>
      </c>
      <c r="D16" s="63"/>
      <c r="E16" s="69"/>
      <c r="F16" s="70"/>
    </row>
    <row r="17" spans="1:6" ht="16.5">
      <c r="A17" s="55" t="s">
        <v>120</v>
      </c>
      <c r="B17" s="61" t="s">
        <v>38</v>
      </c>
      <c r="C17" s="69">
        <v>0</v>
      </c>
      <c r="D17" s="70"/>
      <c r="E17" s="69"/>
      <c r="F17" s="70"/>
    </row>
    <row r="18" spans="1:6" ht="16.5">
      <c r="A18" s="55" t="s">
        <v>121</v>
      </c>
      <c r="B18" s="61" t="s">
        <v>40</v>
      </c>
      <c r="C18" s="69">
        <v>48188</v>
      </c>
      <c r="D18" s="70"/>
      <c r="E18" s="69"/>
      <c r="F18" s="70"/>
    </row>
    <row r="19" spans="1:6" ht="16.5">
      <c r="A19" s="55" t="s">
        <v>122</v>
      </c>
      <c r="B19" s="61">
        <v>110605</v>
      </c>
      <c r="C19" s="69">
        <v>0</v>
      </c>
      <c r="D19" s="70"/>
      <c r="E19" s="67"/>
      <c r="F19" s="68"/>
    </row>
    <row r="20" spans="1:6" ht="16.5">
      <c r="A20" s="55" t="s">
        <v>123</v>
      </c>
      <c r="B20" s="61" t="s">
        <v>43</v>
      </c>
      <c r="C20" s="69">
        <f>+[1]งบทดลอง!$C$21:$D$21-[2]บัญชีทั่วไป!G430</f>
        <v>0</v>
      </c>
      <c r="D20" s="70"/>
      <c r="E20" s="69"/>
      <c r="F20" s="70"/>
    </row>
    <row r="21" spans="1:6" ht="16.5">
      <c r="A21" s="55" t="s">
        <v>124</v>
      </c>
      <c r="B21" s="61">
        <v>110607</v>
      </c>
      <c r="C21" s="69">
        <f>+[2]บัญชีทั่วไป!F183</f>
        <v>0</v>
      </c>
      <c r="D21" s="70"/>
      <c r="E21" s="67"/>
      <c r="F21" s="68"/>
    </row>
    <row r="22" spans="1:6" ht="16.5">
      <c r="A22" s="55" t="s">
        <v>125</v>
      </c>
      <c r="B22" s="61">
        <v>140000</v>
      </c>
      <c r="C22" s="69">
        <v>0</v>
      </c>
      <c r="D22" s="70"/>
      <c r="E22" s="67"/>
      <c r="F22" s="68"/>
    </row>
    <row r="23" spans="1:6" ht="16.5">
      <c r="A23" s="55" t="s">
        <v>126</v>
      </c>
      <c r="B23" s="71">
        <v>110000</v>
      </c>
      <c r="C23" s="69">
        <f>+'[2]รายงานรับ-จ่าย'!B53</f>
        <v>0</v>
      </c>
      <c r="D23" s="70"/>
      <c r="E23" s="72"/>
      <c r="F23" s="73"/>
    </row>
    <row r="24" spans="1:6" ht="16.5">
      <c r="A24" s="55" t="s">
        <v>127</v>
      </c>
      <c r="B24" s="71">
        <v>210000</v>
      </c>
      <c r="C24" s="62">
        <f>+'[2]รายงานรับ-จ่าย'!B54</f>
        <v>0</v>
      </c>
      <c r="D24" s="63"/>
      <c r="E24" s="72"/>
      <c r="F24" s="73"/>
    </row>
    <row r="25" spans="1:6" ht="16.5">
      <c r="A25" s="74" t="s">
        <v>128</v>
      </c>
      <c r="B25" s="71">
        <v>220000</v>
      </c>
      <c r="C25" s="62">
        <f>+'[2]รายงานรับ-จ่าย'!B55</f>
        <v>1280340</v>
      </c>
      <c r="D25" s="63"/>
      <c r="E25" s="72"/>
      <c r="F25" s="73"/>
    </row>
    <row r="26" spans="1:6" ht="16.5">
      <c r="A26" s="55" t="s">
        <v>129</v>
      </c>
      <c r="B26" s="71">
        <v>310000</v>
      </c>
      <c r="C26" s="62">
        <f>+'[2]รายงานรับ-จ่าย'!B56</f>
        <v>3430034.6999999997</v>
      </c>
      <c r="D26" s="63"/>
      <c r="E26" s="72"/>
      <c r="F26" s="73"/>
    </row>
    <row r="27" spans="1:6" ht="16.5">
      <c r="A27" s="55" t="s">
        <v>130</v>
      </c>
      <c r="B27" s="71">
        <v>320000</v>
      </c>
      <c r="C27" s="62">
        <f>+'[2]รายงานรับ-จ่าย'!B57</f>
        <v>286434</v>
      </c>
      <c r="D27" s="63"/>
      <c r="E27" s="72"/>
      <c r="F27" s="73"/>
    </row>
    <row r="28" spans="1:6" ht="16.5">
      <c r="A28" s="55" t="s">
        <v>131</v>
      </c>
      <c r="B28" s="71">
        <v>330000</v>
      </c>
      <c r="C28" s="62">
        <f>+'[2]รายงานรับ-จ่าย'!B58</f>
        <v>1155341.4100000001</v>
      </c>
      <c r="D28" s="63"/>
      <c r="E28" s="67"/>
      <c r="F28" s="68"/>
    </row>
    <row r="29" spans="1:6" ht="16.5">
      <c r="A29" s="55" t="s">
        <v>132</v>
      </c>
      <c r="B29" s="71">
        <v>340000</v>
      </c>
      <c r="C29" s="62">
        <f>+'[2]รายงานรับ-จ่าย'!B59</f>
        <v>552493.66999999993</v>
      </c>
      <c r="D29" s="63"/>
      <c r="E29" s="67"/>
      <c r="F29" s="68"/>
    </row>
    <row r="30" spans="1:6" ht="16.5">
      <c r="A30" s="55" t="s">
        <v>133</v>
      </c>
      <c r="B30" s="71">
        <v>410000</v>
      </c>
      <c r="C30" s="62">
        <f>+'[2]รายงานรับ-จ่าย'!B60</f>
        <v>894598.75</v>
      </c>
      <c r="D30" s="63"/>
      <c r="E30" s="67"/>
      <c r="F30" s="68"/>
    </row>
    <row r="31" spans="1:6" ht="16.5">
      <c r="A31" s="55" t="s">
        <v>134</v>
      </c>
      <c r="B31" s="71">
        <v>420000</v>
      </c>
      <c r="C31" s="62">
        <f>+'[2]รายงานรับ-จ่าย'!B61</f>
        <v>56240</v>
      </c>
      <c r="D31" s="63"/>
      <c r="E31" s="69"/>
      <c r="F31" s="70"/>
    </row>
    <row r="32" spans="1:6" ht="16.5">
      <c r="A32" s="55" t="s">
        <v>135</v>
      </c>
      <c r="B32" s="71">
        <v>510000</v>
      </c>
      <c r="C32" s="69">
        <f>+'[2]รายงานรับ-จ่าย'!B62</f>
        <v>477200</v>
      </c>
      <c r="D32" s="70"/>
      <c r="E32" s="69"/>
      <c r="F32" s="70"/>
    </row>
    <row r="33" spans="1:6" ht="16.5">
      <c r="A33" s="55" t="s">
        <v>136</v>
      </c>
      <c r="B33" s="71">
        <v>610000</v>
      </c>
      <c r="C33" s="69">
        <f>+'[2]รายงานรับ-จ่าย'!B63</f>
        <v>0</v>
      </c>
      <c r="D33" s="70"/>
      <c r="E33" s="67"/>
      <c r="F33" s="68"/>
    </row>
    <row r="34" spans="1:6" ht="16.5">
      <c r="A34" s="55" t="s">
        <v>126</v>
      </c>
      <c r="B34" s="71">
        <v>6110000</v>
      </c>
      <c r="C34" s="62">
        <v>430608</v>
      </c>
      <c r="D34" s="63"/>
      <c r="E34" s="69"/>
      <c r="F34" s="70"/>
    </row>
    <row r="35" spans="1:6" ht="16.5">
      <c r="A35" s="55" t="s">
        <v>130</v>
      </c>
      <c r="B35" s="71">
        <v>6320000</v>
      </c>
      <c r="C35" s="62">
        <v>145600</v>
      </c>
      <c r="D35" s="63"/>
      <c r="E35" s="67"/>
      <c r="F35" s="68"/>
    </row>
    <row r="36" spans="1:6" ht="16.5">
      <c r="A36" s="55" t="s">
        <v>131</v>
      </c>
      <c r="B36" s="71">
        <v>6330000</v>
      </c>
      <c r="C36" s="62">
        <v>381466.9</v>
      </c>
      <c r="D36" s="63"/>
      <c r="E36" s="67"/>
      <c r="F36" s="68"/>
    </row>
    <row r="37" spans="1:6" ht="16.5">
      <c r="A37" s="55" t="s">
        <v>133</v>
      </c>
      <c r="B37" s="71">
        <v>6410000</v>
      </c>
      <c r="C37" s="62">
        <v>16800</v>
      </c>
      <c r="D37" s="63"/>
      <c r="E37" s="67"/>
      <c r="F37" s="68"/>
    </row>
    <row r="38" spans="1:6" ht="16.5">
      <c r="A38" s="55" t="s">
        <v>134</v>
      </c>
      <c r="B38" s="71">
        <v>6420000</v>
      </c>
      <c r="C38" s="62">
        <v>1010300</v>
      </c>
      <c r="D38" s="63"/>
      <c r="E38" s="69"/>
      <c r="F38" s="70"/>
    </row>
    <row r="39" spans="1:6" ht="16.5">
      <c r="A39" s="55" t="s">
        <v>136</v>
      </c>
      <c r="B39" s="71">
        <v>6610000</v>
      </c>
      <c r="C39" s="62">
        <v>1106000</v>
      </c>
      <c r="D39" s="63"/>
      <c r="E39" s="67"/>
      <c r="F39" s="68"/>
    </row>
    <row r="40" spans="1:6" ht="16.5">
      <c r="A40" s="55" t="s">
        <v>137</v>
      </c>
      <c r="B40" s="71">
        <v>7110000</v>
      </c>
      <c r="C40" s="62">
        <v>5882040</v>
      </c>
      <c r="D40" s="63"/>
      <c r="E40" s="67"/>
      <c r="F40" s="68"/>
    </row>
    <row r="41" spans="1:6" ht="16.5">
      <c r="A41" s="74" t="s">
        <v>138</v>
      </c>
      <c r="B41" s="71">
        <v>7220000</v>
      </c>
      <c r="C41" s="62">
        <v>264000</v>
      </c>
      <c r="D41" s="63"/>
      <c r="E41" s="72"/>
      <c r="F41" s="73"/>
    </row>
    <row r="42" spans="1:6" ht="16.5">
      <c r="A42" s="55" t="s">
        <v>130</v>
      </c>
      <c r="B42" s="71">
        <v>7320000</v>
      </c>
      <c r="C42" s="62">
        <v>14000</v>
      </c>
      <c r="D42" s="63"/>
      <c r="E42" s="67"/>
      <c r="F42" s="68"/>
    </row>
    <row r="43" spans="1:6" ht="16.5">
      <c r="A43" s="55" t="s">
        <v>131</v>
      </c>
      <c r="B43" s="71">
        <v>7330000</v>
      </c>
      <c r="C43" s="62">
        <v>0</v>
      </c>
      <c r="D43" s="63"/>
      <c r="E43" s="67"/>
      <c r="F43" s="68"/>
    </row>
    <row r="44" spans="1:6" ht="16.5">
      <c r="A44" s="55" t="s">
        <v>133</v>
      </c>
      <c r="B44" s="71">
        <v>7410000</v>
      </c>
      <c r="C44" s="62">
        <f>+[4]งบทดลอง!$C$45:$D$45</f>
        <v>26000</v>
      </c>
      <c r="D44" s="63"/>
      <c r="E44" s="67"/>
      <c r="F44" s="68"/>
    </row>
    <row r="45" spans="1:6" ht="16.5">
      <c r="A45" s="55" t="s">
        <v>134</v>
      </c>
      <c r="B45" s="71">
        <v>7420000</v>
      </c>
      <c r="C45" s="69">
        <v>0</v>
      </c>
      <c r="D45" s="70"/>
      <c r="E45" s="67"/>
      <c r="F45" s="68"/>
    </row>
    <row r="46" spans="1:6" ht="16.5">
      <c r="A46" s="55" t="s">
        <v>139</v>
      </c>
      <c r="B46" s="71">
        <v>210200</v>
      </c>
      <c r="C46" s="67"/>
      <c r="D46" s="68"/>
      <c r="E46" s="69">
        <f>+[5]งบทดลอง!$E$45:$F$45</f>
        <v>0</v>
      </c>
      <c r="F46" s="70"/>
    </row>
    <row r="47" spans="1:6" ht="16.5">
      <c r="A47" s="66" t="s">
        <v>140</v>
      </c>
      <c r="B47" s="61">
        <v>210401</v>
      </c>
      <c r="C47" s="67"/>
      <c r="D47" s="68"/>
      <c r="E47" s="62">
        <f>+[4]งบทดลอง!$E$48:$F$48</f>
        <v>0</v>
      </c>
      <c r="F47" s="63"/>
    </row>
    <row r="48" spans="1:6" ht="16.5">
      <c r="A48" s="66" t="s">
        <v>141</v>
      </c>
      <c r="B48" s="61">
        <v>210402</v>
      </c>
      <c r="C48" s="67"/>
      <c r="D48" s="68"/>
      <c r="E48" s="62">
        <f>+[1]งบทดลอง!$E$49:$F$49-'[2]มาตรฐาน 2'!F38</f>
        <v>27000</v>
      </c>
      <c r="F48" s="63"/>
    </row>
    <row r="49" spans="1:6" ht="16.5">
      <c r="A49" s="66" t="s">
        <v>142</v>
      </c>
      <c r="B49" s="61">
        <v>210500</v>
      </c>
      <c r="C49" s="67"/>
      <c r="D49" s="68"/>
      <c r="E49" s="62">
        <f>+[1]งบทดลอง!$E$50:$F$50</f>
        <v>11229</v>
      </c>
      <c r="F49" s="63"/>
    </row>
    <row r="50" spans="1:6" ht="16.5">
      <c r="A50" s="55" t="s">
        <v>143</v>
      </c>
      <c r="B50" s="56" t="s">
        <v>55</v>
      </c>
      <c r="C50" s="69"/>
      <c r="D50" s="70"/>
      <c r="E50" s="62">
        <f>+[1]งบทดลอง!$E$51:$F$51</f>
        <v>8077889.4499999993</v>
      </c>
      <c r="F50" s="63"/>
    </row>
    <row r="51" spans="1:6" ht="16.5">
      <c r="A51" s="55" t="s">
        <v>144</v>
      </c>
      <c r="B51" s="56">
        <v>320000</v>
      </c>
      <c r="C51" s="67"/>
      <c r="D51" s="68"/>
      <c r="E51" s="62">
        <f>+[1]งบทดลอง!$E$52:$F$52</f>
        <v>5820508.6100000003</v>
      </c>
      <c r="F51" s="63"/>
    </row>
    <row r="52" spans="1:6" ht="16.5">
      <c r="A52" s="55" t="s">
        <v>145</v>
      </c>
      <c r="B52" s="56" t="s">
        <v>146</v>
      </c>
      <c r="C52" s="69"/>
      <c r="D52" s="70"/>
      <c r="E52" s="62">
        <v>26972993.420000002</v>
      </c>
      <c r="F52" s="63"/>
    </row>
    <row r="53" spans="1:6" ht="16.5">
      <c r="A53" s="75" t="s">
        <v>147</v>
      </c>
      <c r="B53" s="76">
        <v>230199</v>
      </c>
      <c r="C53" s="77"/>
      <c r="D53" s="78"/>
      <c r="E53" s="79">
        <v>608356.81999999995</v>
      </c>
      <c r="F53" s="80"/>
    </row>
    <row r="54" spans="1:6" ht="17.25" thickBot="1">
      <c r="A54" s="81"/>
      <c r="B54" s="82"/>
      <c r="C54" s="83">
        <f>SUM(C5:C53)</f>
        <v>41517977.299999997</v>
      </c>
      <c r="D54" s="84"/>
      <c r="E54" s="85">
        <f>SUM(E47:E53)</f>
        <v>41517977.300000004</v>
      </c>
      <c r="F54" s="86"/>
    </row>
    <row r="55" spans="1:6" ht="17.25" thickTop="1">
      <c r="A55" s="81" t="s">
        <v>148</v>
      </c>
      <c r="B55" s="82"/>
      <c r="C55" s="87"/>
      <c r="D55" s="87"/>
      <c r="E55" s="88"/>
      <c r="F55" s="89"/>
    </row>
    <row r="56" spans="1:6" ht="16.5">
      <c r="A56" s="81" t="s">
        <v>149</v>
      </c>
      <c r="B56" s="82"/>
      <c r="C56" s="87"/>
      <c r="D56" s="87"/>
      <c r="E56" s="88"/>
      <c r="F56" s="89"/>
    </row>
    <row r="57" spans="1:6" ht="16.5">
      <c r="A57" s="81" t="s">
        <v>150</v>
      </c>
      <c r="B57" s="81"/>
      <c r="C57" s="81"/>
      <c r="D57" s="81"/>
      <c r="E57" s="90"/>
      <c r="F57" s="91"/>
    </row>
  </sheetData>
  <mergeCells count="75">
    <mergeCell ref="C34:D34"/>
    <mergeCell ref="C25:D25"/>
    <mergeCell ref="C26:D26"/>
    <mergeCell ref="E25:F25"/>
    <mergeCell ref="E26:F26"/>
    <mergeCell ref="C30:D30"/>
    <mergeCell ref="C28:D28"/>
    <mergeCell ref="E27:F27"/>
    <mergeCell ref="C33:D33"/>
    <mergeCell ref="C32:D32"/>
    <mergeCell ref="C27:D27"/>
    <mergeCell ref="C29:D29"/>
    <mergeCell ref="E5:F5"/>
    <mergeCell ref="E51:F51"/>
    <mergeCell ref="E15:F15"/>
    <mergeCell ref="E34:F34"/>
    <mergeCell ref="E32:F32"/>
    <mergeCell ref="E38:F38"/>
    <mergeCell ref="E46:F46"/>
    <mergeCell ref="E47:F47"/>
    <mergeCell ref="E16:F16"/>
    <mergeCell ref="A1:F1"/>
    <mergeCell ref="A2:F2"/>
    <mergeCell ref="A3:F3"/>
    <mergeCell ref="C4:D4"/>
    <mergeCell ref="E4:F4"/>
    <mergeCell ref="C35:D35"/>
    <mergeCell ref="E54:F54"/>
    <mergeCell ref="C36:D36"/>
    <mergeCell ref="C54:D54"/>
    <mergeCell ref="C52:D52"/>
    <mergeCell ref="C38:D38"/>
    <mergeCell ref="C53:D53"/>
    <mergeCell ref="C39:D39"/>
    <mergeCell ref="E50:F50"/>
    <mergeCell ref="C42:D42"/>
    <mergeCell ref="C41:D41"/>
    <mergeCell ref="E41:F41"/>
    <mergeCell ref="C37:D37"/>
    <mergeCell ref="C40:D40"/>
    <mergeCell ref="C50:D50"/>
    <mergeCell ref="E53:F53"/>
    <mergeCell ref="E52:F52"/>
    <mergeCell ref="E49:F49"/>
    <mergeCell ref="E48:F48"/>
    <mergeCell ref="C44:D44"/>
    <mergeCell ref="C43:D43"/>
    <mergeCell ref="C45:D45"/>
    <mergeCell ref="C17:D17"/>
    <mergeCell ref="E17:F17"/>
    <mergeCell ref="C31:D31"/>
    <mergeCell ref="E31:F31"/>
    <mergeCell ref="C24:D24"/>
    <mergeCell ref="E24:F24"/>
    <mergeCell ref="C23:D23"/>
    <mergeCell ref="E23:F23"/>
    <mergeCell ref="C18:D18"/>
    <mergeCell ref="E18:F18"/>
    <mergeCell ref="C20:D20"/>
    <mergeCell ref="E20:F20"/>
    <mergeCell ref="C19:D19"/>
    <mergeCell ref="C21:D21"/>
    <mergeCell ref="C22:D22"/>
    <mergeCell ref="C16:D16"/>
    <mergeCell ref="C5:D5"/>
    <mergeCell ref="C6:D6"/>
    <mergeCell ref="C7:D7"/>
    <mergeCell ref="C13:D13"/>
    <mergeCell ref="C8:D8"/>
    <mergeCell ref="C9:D9"/>
    <mergeCell ref="C10:D10"/>
    <mergeCell ref="C11:D11"/>
    <mergeCell ref="C12:D12"/>
    <mergeCell ref="C15:D15"/>
    <mergeCell ref="C14:D1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E99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KKD 2011 v1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2013-06-07T08:33:12Z</cp:lastPrinted>
  <dcterms:created xsi:type="dcterms:W3CDTF">2013-06-07T08:31:08Z</dcterms:created>
  <dcterms:modified xsi:type="dcterms:W3CDTF">2013-07-17T08:51:21Z</dcterms:modified>
</cp:coreProperties>
</file>