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75" windowWidth="9720" windowHeight="6450" tabRatio="814" activeTab="1"/>
  </bookViews>
  <sheets>
    <sheet name="งบแสดงฐานะฯ" sheetId="60" r:id="rId1"/>
    <sheet name="หมายเหตุ2 งบทรัพย์สิน" sheetId="79" r:id="rId2"/>
    <sheet name="หมายเหตุ3 ธนาคาร" sheetId="82" r:id="rId3"/>
    <sheet name="หมายเหตุ4 ลูกหนี้ภาษี" sheetId="86" r:id="rId4"/>
    <sheet name="ม.5 ลูกหนี้รายได้อื่นๆ" sheetId="87" r:id="rId5"/>
    <sheet name="ม.6 ลูกหนั้เงินทุนฯ" sheetId="88" r:id="rId6"/>
    <sheet name="ม.7 รายจ่ายค้างจ่าย" sheetId="93" r:id="rId7"/>
    <sheet name="ม.8 เงินรับฝาก" sheetId="95" r:id="rId8"/>
    <sheet name="ม.9 เงินสะสม" sheetId="99" r:id="rId9"/>
    <sheet name="  ม9แนบท้ายเงินสะสม" sheetId="100" r:id="rId10"/>
    <sheet name="ม.10 เงินทุนสำรองเงินสะสม" sheetId="105" r:id="rId11"/>
  </sheets>
  <definedNames>
    <definedName name="_xlnm.Print_Area" localSheetId="0">งบแสดงฐานะฯ!$A$1:$K$38</definedName>
    <definedName name="_xlnm.Print_Area" localSheetId="4">'ม.5 ลูกหนี้รายได้อื่นๆ'!$A$1:$J$16</definedName>
    <definedName name="_xlnm.Print_Area" localSheetId="6">'ม.7 รายจ่ายค้างจ่าย'!$A$1:$G$83</definedName>
    <definedName name="_xlnm.Print_Area" localSheetId="7">'ม.8 เงินรับฝาก'!$A$1:$H$21</definedName>
    <definedName name="_xlnm.Print_Area" localSheetId="8">'ม.9 เงินสะสม'!$A$1:$L$36</definedName>
    <definedName name="_xlnm.Print_Area" localSheetId="1">'หมายเหตุ2 งบทรัพย์สิน'!$A$1:$I$37</definedName>
    <definedName name="_xlnm.Print_Area" localSheetId="3">'หมายเหตุ4 ลูกหนี้ภาษี'!$A$1:$J$29</definedName>
  </definedNames>
  <calcPr calcId="125725"/>
</workbook>
</file>

<file path=xl/calcChain.xml><?xml version="1.0" encoding="utf-8"?>
<calcChain xmlns="http://schemas.openxmlformats.org/spreadsheetml/2006/main">
  <c r="F33" i="88"/>
  <c r="G26" i="93"/>
  <c r="G31"/>
  <c r="G20"/>
  <c r="G23" i="100"/>
  <c r="D23"/>
  <c r="E23"/>
  <c r="F23"/>
  <c r="G32" i="93" l="1"/>
  <c r="G21" i="100"/>
  <c r="G9"/>
  <c r="I22" i="60" l="1"/>
  <c r="F15" i="95"/>
  <c r="J27" i="86"/>
  <c r="H15" i="95" l="1"/>
  <c r="E26" i="79"/>
  <c r="H23" i="100"/>
  <c r="G49"/>
  <c r="H49"/>
  <c r="E49"/>
  <c r="D49"/>
  <c r="K11" i="99" l="1"/>
  <c r="H11"/>
  <c r="I17" s="1"/>
  <c r="I23" l="1"/>
  <c r="I24"/>
  <c r="I28" i="60" s="1"/>
  <c r="G64" i="93"/>
  <c r="F18" i="88" l="1"/>
  <c r="J10" i="87" l="1"/>
  <c r="H10"/>
  <c r="J23" i="86"/>
  <c r="I23"/>
  <c r="G27"/>
  <c r="J26"/>
  <c r="G26"/>
  <c r="G23"/>
  <c r="F23"/>
  <c r="J11"/>
  <c r="G11"/>
  <c r="H26" i="79"/>
  <c r="D15"/>
  <c r="D26" s="1"/>
  <c r="D24"/>
  <c r="D19"/>
  <c r="D17"/>
  <c r="D20"/>
  <c r="I26"/>
  <c r="I30" i="60" l="1"/>
  <c r="I23"/>
  <c r="I26" s="1"/>
  <c r="I15"/>
  <c r="I12"/>
  <c r="I16" s="1"/>
  <c r="I31" l="1"/>
  <c r="K14" i="82"/>
  <c r="I14"/>
  <c r="K30" i="60" l="1"/>
  <c r="K23"/>
  <c r="K26" s="1"/>
  <c r="K12"/>
  <c r="K16" s="1"/>
  <c r="M29"/>
  <c r="K31" l="1"/>
</calcChain>
</file>

<file path=xl/sharedStrings.xml><?xml version="1.0" encoding="utf-8"?>
<sst xmlns="http://schemas.openxmlformats.org/spreadsheetml/2006/main" count="634" uniqueCount="260">
  <si>
    <t>ทรัพย์สินตามงบทรัพย์สิน</t>
  </si>
  <si>
    <t>ลูกหนี้ภาษีโรงเรือนและที่ดิน</t>
  </si>
  <si>
    <t>ลูกหนี้ภาษีบำรุงท้องที่</t>
  </si>
  <si>
    <t xml:space="preserve">รายจ่ายค้างจ่าย </t>
  </si>
  <si>
    <t>เงินทุนสำรองเงินสะสม</t>
  </si>
  <si>
    <t>นายกองค์การบริหารส่วนตำบลไชยมนตรี</t>
  </si>
  <si>
    <t>องค์การบริหารส่วนตำบลไชยมนตรี อำเภอเมืองนครศรีธรรมราช จังหวัดนครศรีธรรมราช</t>
  </si>
  <si>
    <t>งบแสดงฐานะการเงิน</t>
  </si>
  <si>
    <t>เงินสะสม</t>
  </si>
  <si>
    <t xml:space="preserve">(ลงชื่อ) </t>
  </si>
  <si>
    <t>ประเภททรัพย์สิน</t>
  </si>
  <si>
    <t>จำนวนเงิน</t>
  </si>
  <si>
    <t>ลูกหนี้รายได้อื่นๆ</t>
  </si>
  <si>
    <t>ทุนทรัพย์สิน</t>
  </si>
  <si>
    <t>(นายยงยุทธ  นาทะชัย)</t>
  </si>
  <si>
    <t>หมายเหตุ</t>
  </si>
  <si>
    <t>ปลัดองค์การบริหารส่วนตำบล ปฏิบัติหน้าที่</t>
  </si>
  <si>
    <t>สินทรัพย์</t>
  </si>
  <si>
    <t>สินทรัพย์หมุนเวียน</t>
  </si>
  <si>
    <t>เงินสดและเงินฝากธนาคาร</t>
  </si>
  <si>
    <t>รวมสินทรัพย์</t>
  </si>
  <si>
    <t>หนี้สิน</t>
  </si>
  <si>
    <t>หนี้สินหมุนเวียน</t>
  </si>
  <si>
    <t>รวมเงินสะสม</t>
  </si>
  <si>
    <t>รวมหนี้สินและเงินสะสม</t>
  </si>
  <si>
    <t>หมายเหตุประกอบงบแสดงฐานะการเงิน</t>
  </si>
  <si>
    <t>ลูกหนี้ค่าภาษี</t>
  </si>
  <si>
    <t>รวมสินทรัพย์หมุนเวียน</t>
  </si>
  <si>
    <t>สินทรัพย์ไม่หมุนเวียน</t>
  </si>
  <si>
    <t>หุ้นในโรงพิมพ์อาสารักษาดินแดน</t>
  </si>
  <si>
    <t>หมายเหตุประกอบงบแสดงฐานะการเงินเป็นส่วนหนึ่งของงบการเงินนี้</t>
  </si>
  <si>
    <t xml:space="preserve">เงินรับฝาก </t>
  </si>
  <si>
    <t>รวมหนี้สินไม่หมุนเวียน</t>
  </si>
  <si>
    <t xml:space="preserve">รวมหนี้สิน  </t>
  </si>
  <si>
    <t xml:space="preserve">       (ลงชื่อ)</t>
  </si>
  <si>
    <t xml:space="preserve">   (ลงชื่อ)</t>
  </si>
  <si>
    <t xml:space="preserve">    (นายยงยุทธ  นาทะชัย)</t>
  </si>
  <si>
    <t xml:space="preserve">    ปลัดองค์การบริหารส่วนตำบล</t>
  </si>
  <si>
    <t>รวมสินทรัพย์ไม่หมุนเวียน</t>
  </si>
  <si>
    <t>รวมหนี้สินหมุนเวียน</t>
  </si>
  <si>
    <t>หนี้สินไม่หมุนเวียน</t>
  </si>
  <si>
    <t>ลูกหนี้เงินทุนโครงการเศรษฐกิจชุมชน</t>
  </si>
  <si>
    <t>แก้ไขแล้ว</t>
  </si>
  <si>
    <t xml:space="preserve">     (นางสาวจารุวรรณ  ริยาพันธ์)</t>
  </si>
  <si>
    <t xml:space="preserve">     ผู้อำนวยการกองคลัง</t>
  </si>
  <si>
    <t xml:space="preserve"> ณ วันที่ 30 กันยายน 2561</t>
  </si>
  <si>
    <t>ปี 2561</t>
  </si>
  <si>
    <t>หมายเหตุ 2 งบทรัพย์สิน</t>
  </si>
  <si>
    <t>ราคาทรัพย์สิน</t>
  </si>
  <si>
    <t>แหล่งที่มาของทรัพย์สินทั้งหมด</t>
  </si>
  <si>
    <t>สำหรับปี สิ้นสุดวันที่ 30 กันยายน 2561</t>
  </si>
  <si>
    <t>ชื่อ</t>
  </si>
  <si>
    <t>ก. อสังหาริมทรัพย์</t>
  </si>
  <si>
    <t xml:space="preserve">      ที่ดิน</t>
  </si>
  <si>
    <t xml:space="preserve">      อาคาร</t>
  </si>
  <si>
    <t>ข. สังหาริมทรัพย์</t>
  </si>
  <si>
    <t xml:space="preserve">      ครุภัณฑ์สำนักงาน</t>
  </si>
  <si>
    <t xml:space="preserve">      ครุภัณฑ์การศึกษา</t>
  </si>
  <si>
    <t>รวม</t>
  </si>
  <si>
    <t>รายได้</t>
  </si>
  <si>
    <t>หมายเหตุประกอบแสดงฐานะทางการเงิน</t>
  </si>
  <si>
    <t>หมายเหตุ 3 เงินสดและเงินฝากธนาคาร</t>
  </si>
  <si>
    <t>ชื่อ - สกุล ผู้ยืม</t>
  </si>
  <si>
    <t>แหล่งเงิน</t>
  </si>
  <si>
    <t>เงินงบประมาณ</t>
  </si>
  <si>
    <t>โครงการ</t>
  </si>
  <si>
    <t>รวมทั้งสิ้น</t>
  </si>
  <si>
    <t>ประเภทลูกหนี้</t>
  </si>
  <si>
    <t>ประจำปี</t>
  </si>
  <si>
    <t>จำนวน
ราย</t>
  </si>
  <si>
    <t>จำนวน
เงิน</t>
  </si>
  <si>
    <t>ภาษีป้าย</t>
  </si>
  <si>
    <t>โครงการที่ยืม</t>
  </si>
  <si>
    <t>แผนงาน</t>
  </si>
  <si>
    <t>งาน</t>
  </si>
  <si>
    <t>หมวด</t>
  </si>
  <si>
    <t>ประเภท</t>
  </si>
  <si>
    <t>ภาษีหัก ณ ที่จ่าย</t>
  </si>
  <si>
    <t>(เงินทุนสำรองเงินสะสม)</t>
  </si>
  <si>
    <t>ยังไม่ได้ก่อหนี้</t>
  </si>
  <si>
    <t>คงเหลือ</t>
  </si>
  <si>
    <t>ก่อหนี้ผูกพัน</t>
  </si>
  <si>
    <t>งบกลาง</t>
  </si>
  <si>
    <t>ปี 2560</t>
  </si>
  <si>
    <t>เงินสด</t>
  </si>
  <si>
    <t>เงินฝากธนาคาร  กรุงไทย  ประเภทออมทรัพย์</t>
  </si>
  <si>
    <t>เลขที่ 801-0-14362-6</t>
  </si>
  <si>
    <t>เลขที่ 801-0-15216-1</t>
  </si>
  <si>
    <t>เลขที่ 801-1-20000-3</t>
  </si>
  <si>
    <t>เงินฝากธนาคาร  กรุงไทย  ประเภทประจำ</t>
  </si>
  <si>
    <t>เลขที่ 801-2-37895-7</t>
  </si>
  <si>
    <t>เงินฝากธนาคาร  ธกส.  ประเภทออมทรัพย์</t>
  </si>
  <si>
    <t>เลขที่ 015-2-60209-0</t>
  </si>
  <si>
    <t>เงินฝากธนาคาร  ธกส.  ประเภทประจำ</t>
  </si>
  <si>
    <t>เลขที่ 015-4-22289-6</t>
  </si>
  <si>
    <t xml:space="preserve">      ครุภัณฑ์งานบ้านงานครัว</t>
  </si>
  <si>
    <t xml:space="preserve">      ครุภัณฑ์ไฟฟ้าและวิทยุ</t>
  </si>
  <si>
    <t xml:space="preserve">      ครุภัณฑ์โฆษณาและเผยแพร่</t>
  </si>
  <si>
    <t xml:space="preserve">      ครุภัณฑ์สำรวจ</t>
  </si>
  <si>
    <t xml:space="preserve">      ครุภัณฑ์การเกษตร</t>
  </si>
  <si>
    <t xml:space="preserve">      ครุภัณฑ์ก่อสร้าง</t>
  </si>
  <si>
    <t xml:space="preserve">      ครุภัณฑ์คอมพิวเตอร์</t>
  </si>
  <si>
    <t>เงินอุดหนุนเฉพาะกิจ</t>
  </si>
  <si>
    <t>กรมส่งเสริมการปกครองท้องถิ่น</t>
  </si>
  <si>
    <t xml:space="preserve">      ครุภัณฑ์ยานพาหนะและขนส่ง</t>
  </si>
  <si>
    <t xml:space="preserve"> -</t>
  </si>
  <si>
    <t>งบประมาณ</t>
  </si>
  <si>
    <t>2559
2560</t>
  </si>
  <si>
    <t>ลูกหนี้ - ค่าสาธารณูปโภคและการพาณิชย์</t>
  </si>
  <si>
    <t>ลูกหนี้ - ค่าธรรมเนียมเก็บและขนขยะมูลฝอย</t>
  </si>
  <si>
    <t>กองทุนเพื่อการเกษตร ม.1</t>
  </si>
  <si>
    <t>กลุ่มร้านค้าชุมชนบ้านโพธิ์ ม.2</t>
  </si>
  <si>
    <t>กลุ่มอนุรักษ์และพัฒนามันเทศ ม.2</t>
  </si>
  <si>
    <t>กลุ่มประกอบอาชีพบ้านหนองบัว ม.3</t>
  </si>
  <si>
    <t>กลุ่มเพาะเห็ดบ้านน้ำพุ ม.4</t>
  </si>
  <si>
    <t>กลุ่มปลูกพืชเลี้ยงสัตว์บ้านนาป่า ม.5</t>
  </si>
  <si>
    <t>กลุ่มทำขนมไทย ม.4</t>
  </si>
  <si>
    <t>กลุ่มกองทุนขนมมันรังนก ม.4</t>
  </si>
  <si>
    <t>กลุ่มน้ำพริกสมุนไพรบ้านหนองบัว ม.4</t>
  </si>
  <si>
    <t>กลุ่มกองทุนเลี้ยงไก่พื้นบ้าน ม.5</t>
  </si>
  <si>
    <t>นายวุฒิศักดิ์ ฝอยทอง  (ประธานกลุ่มฯ)</t>
  </si>
  <si>
    <t>นายสมบูรณ์  จุลเลศ   (ประธานกลุ่มฯ)</t>
  </si>
  <si>
    <t>นางสาวอรอุมา ยิ่งคำนึง   (ประธานกลุ่มฯ)</t>
  </si>
  <si>
    <t>นางอำไพ ชำนาญ      (ประธานกลุ่มฯ)</t>
  </si>
  <si>
    <t>นางปราณี ชูความดี    (ประธานกลุ่มฯ)</t>
  </si>
  <si>
    <t xml:space="preserve">นายถาวร อามิตร      (ประธานกลุ่มฯ) </t>
  </si>
  <si>
    <t>นายโกศล เฉตาไพ     (ประธานกลุ่มฯ)</t>
  </si>
  <si>
    <t xml:space="preserve">นายวิโรจน์ ไชยบุญ    (ประธานกลุ่มฯ)  </t>
  </si>
  <si>
    <t>นางสาวยุวดี สินภิบาล (ประธานกลุ่มฯ)</t>
  </si>
  <si>
    <t>นางแก้วตา จันทรมาศ    (ประธานกลุ่มฯ)</t>
  </si>
  <si>
    <t>นางสาวจินตวัฒน์  ศิริสมบัติ (ประธานกลุ่มฯ)</t>
  </si>
  <si>
    <t>กลุ่มเพาะเห็ดบ้านไสไม้ผาก ม.4</t>
  </si>
  <si>
    <t>บริหารงานทั่วไป</t>
  </si>
  <si>
    <t>ค่าตอบแทน</t>
  </si>
  <si>
    <t>แผนงานบริหารงานทั่วไป</t>
  </si>
  <si>
    <t>งานบริหารงานทั่วไป</t>
  </si>
  <si>
    <t>ค่าตอบเทนผู้ปฏิบัติราชการอันเป็นประโยชน์</t>
  </si>
  <si>
    <t>งานบริหารทั่วไป</t>
  </si>
  <si>
    <t>ค่าที่ดินและสิ่งก่อสร้าง</t>
  </si>
  <si>
    <t>ค่าก่อสร้างสิ่งสาธารณูปโภค</t>
  </si>
  <si>
    <t>โครงการปรับปรุงอาคารที่ทำการองค์การบริหารส่วนตำบลไชยมนตรี</t>
  </si>
  <si>
    <t>งานบริหารงานคลัง</t>
  </si>
  <si>
    <t>แผนงานเคหะและชุมชน</t>
  </si>
  <si>
    <t>งานบริหารทั่วไปเกี่ยวกับเคหะและชุมชน</t>
  </si>
  <si>
    <t>ค่าใช้สอย</t>
  </si>
  <si>
    <t>รายจ่ายเพื่อให้ได้มาซึ่งบริการ</t>
  </si>
  <si>
    <t>รายจ่ายอื่น</t>
  </si>
  <si>
    <t>ค่าจ้างที่ปรึกษา</t>
  </si>
  <si>
    <t>แผนงานการรักษาความสงบฯ</t>
  </si>
  <si>
    <t>ป้องกันภัยฝ่ายพลเรือนและระงับอัคคีภัย</t>
  </si>
  <si>
    <t>ค่าจ้างเหมายามรักษาความปลอดภัยฯ</t>
  </si>
  <si>
    <t>แผนงานการศึกษา</t>
  </si>
  <si>
    <t>งานระดับก่อนวัยเรียนและประถมศึกษา</t>
  </si>
  <si>
    <t>ค่าวัสดุ</t>
  </si>
  <si>
    <t>ค่าอาหารเสริม (นม)</t>
  </si>
  <si>
    <t>งานไฟฟ้าถนน</t>
  </si>
  <si>
    <t>โครงการก่อสร้างต่อเติมสะพาน คสล.ข้างบ้านนายบุญโชค กลับอำไพ ม.1</t>
  </si>
  <si>
    <t>โครงการก่อสร้างถนน คสล.สายนบเตียน -วังรัก ม.5</t>
  </si>
  <si>
    <t>โครงการก่อสร้างถนน คสล.สายวัดกัต3 - ชลประทาน ม.3</t>
  </si>
  <si>
    <t>โครงการก่อสร้างราวกันตกพนังกั้นตลิ่งพังหน้าบ้านนางปรีดา มลเลศ</t>
  </si>
  <si>
    <t>โครงการก่อสร้างราวสะพานข้ามคลองบ้านลุงจบ ม.5</t>
  </si>
  <si>
    <t>โครงการก่อสร้างลานเอนกประสงค์บริเวณหน้าวัดหนองบัว ม.3</t>
  </si>
  <si>
    <t>โครงการก่อสร้างสะพานข้ามคลองชลประทานสายนากก2 ม.2</t>
  </si>
  <si>
    <t>โครงการขยายไหล่ทางถนน คสล.สายทุ่งแย้ - หว้ายาน ม.2</t>
  </si>
  <si>
    <t>ค่าจ้างทำและออกแบบเว็บไซด์</t>
  </si>
  <si>
    <t>โครงการก่อสร้างบุกเบิกถนนสายบ้านนายเชษฐวุฒิ ทองชัย ม.3</t>
  </si>
  <si>
    <t>โครงการก่อสร้างราวกันตกริมถนนสาย อบต.-หนองบัว (นาท้อน) ม.1</t>
  </si>
  <si>
    <t>โครงการก่อสร้างราวกันตกริมถนนสายหนองบัว - เทววดา  ม.3</t>
  </si>
  <si>
    <t>กรณีก่อหนี้ผูกพัน</t>
  </si>
  <si>
    <t>การรักษาความสงบภายใน</t>
  </si>
  <si>
    <t>บริหารทั่วไป</t>
  </si>
  <si>
    <t>โครงการปรับปรุงอาคารหอประชุมตำบลไชยมนตรี (ศพด.ไชยมนตรี หลังเก่า)</t>
  </si>
  <si>
    <t>สร้างความเข้มแข็งของชุมชน</t>
  </si>
  <si>
    <t>ส่งเสริมและสนับสนุนความเข้มแข็งฯ</t>
  </si>
  <si>
    <t>ค่าครุภัณฑ์</t>
  </si>
  <si>
    <t>ครุภัณฑ์ไฟฟ้าและวิทยุ</t>
  </si>
  <si>
    <t>โครงการปรับปรุงระบบประชาสัมพันธ์ไร้สาย</t>
  </si>
  <si>
    <t xml:space="preserve">เคหะและชุมชน </t>
  </si>
  <si>
    <t>ไฟฟ้าถนน</t>
  </si>
  <si>
    <t>โครงการก่อสร้างขยายไหล่ทางถนน คสล.สายโพธิ์ทอง-ศาลาใหม่ ม.4</t>
  </si>
  <si>
    <t>โครงการก่อสร้างถนน คสล.สายไผ่หนาม-นากก ม.2</t>
  </si>
  <si>
    <t>โครงการปรับปรุงยกระดับถนนทางเข้าวัดน้ำรอบ ม.1</t>
  </si>
  <si>
    <t>สำรองจ่าย</t>
  </si>
  <si>
    <t>กรณีไม่ก่อหนี้ผูกพัน</t>
  </si>
  <si>
    <t>ค่าตอบแทนผู้ปฏิบัติราชการอันเป็นประโยชน์แก่ อปท.</t>
  </si>
  <si>
    <t>บริหารงานคลัง</t>
  </si>
  <si>
    <t>บริหารทั่วไปเกี่ยวกับเคหะและชุมชน</t>
  </si>
  <si>
    <t>ครุภัณฑ์สำนักงาน</t>
  </si>
  <si>
    <t>เครื่องปรับอากาศ แบบแยกส่วน</t>
  </si>
  <si>
    <t>โครงการก่อสร้างขยายไหล่ทางถนน คสล.สายนาป่า-หนองบัว</t>
  </si>
  <si>
    <t>โครงการก่อสร้างบุกเบิกถนนสายบ้านนายเชษฐ์ ทองชัย ม.3</t>
  </si>
  <si>
    <t>โครงการก่อสร้างราวกันตกริมถนนสายหนองบัว-เทวดา ม.3</t>
  </si>
  <si>
    <t>โครงการก่อสร้าวราวกันตกริมหถนนสาย อบต.-หนองบัว (นาท้อน) ม.1</t>
  </si>
  <si>
    <t>ค่าจ้างที่ปรึกษาฯ</t>
  </si>
  <si>
    <t>ค่าจ้างเหมาดูแลรักษาความปลอดภัย</t>
  </si>
  <si>
    <t>ค่าเช่าเครื่องถ่ายเอกสาร</t>
  </si>
  <si>
    <t>ค่าจ้างเหมาปรับปรุงภูมิทัศน์ฯ</t>
  </si>
  <si>
    <t>โครงการซ่อมแซมถนนสายบ้านลุงส้อง ม.5</t>
  </si>
  <si>
    <t>โครงการซ่อมแซมถนนสายบ้านลุงพริ้ม ม.5</t>
  </si>
  <si>
    <t>โครงการซ่อมแซมถนนสายโพธิ์ทอง-หนองบัว ม.4</t>
  </si>
  <si>
    <t>โครงการซ่อมแซมถนนสายทุ่งนุ้ย-ไสไม้ผาก ม.4</t>
  </si>
  <si>
    <t>ค่าใช้จ่ายในการจัดเก็บภาษีบำรุงท้องที่ 5%</t>
  </si>
  <si>
    <t>ส่วนลดในการจัดเก็บภาษีบำรุงท้องที่ 6%</t>
  </si>
  <si>
    <t>ประกันสัญญา</t>
  </si>
  <si>
    <t>เงินช่วยเหลือคนพิการในการปรับสภาพที่อยู่อาศัย</t>
  </si>
  <si>
    <t>เงินพัฒนาศักยภาพอาสามัครผู้ดูแลเด็กและคนพิการ</t>
  </si>
  <si>
    <t>เงินรอคืนจังหวัด</t>
  </si>
  <si>
    <t>เงินสะสม  1  ตุลาคม  2560</t>
  </si>
  <si>
    <t>เงินสะสม   30  กันยายน  2561</t>
  </si>
  <si>
    <t xml:space="preserve">         รายรับจริงสูงกว่ารายจ่ายจริง</t>
  </si>
  <si>
    <t xml:space="preserve">      เงินสะสม  30 กันยายน  2561  ประกอบด้วย</t>
  </si>
  <si>
    <t>สำหรับปี สิ้นสุดวันที่  30  กันยายน   2561</t>
  </si>
  <si>
    <r>
      <t xml:space="preserve">         </t>
    </r>
    <r>
      <rPr>
        <b/>
        <u/>
        <sz val="15"/>
        <rFont val="TH SarabunPSK"/>
        <family val="2"/>
      </rPr>
      <t>หัก</t>
    </r>
    <r>
      <rPr>
        <sz val="15"/>
        <rFont val="TH SarabunPSK"/>
        <family val="2"/>
      </rPr>
      <t xml:space="preserve"> 25 % ของรายรับจริงสูงกว่ารายจ่ายจริง</t>
    </r>
  </si>
  <si>
    <r>
      <rPr>
        <b/>
        <sz val="15"/>
        <rFont val="TH SarabunPSK"/>
        <family val="2"/>
      </rPr>
      <t>หัก</t>
    </r>
    <r>
      <rPr>
        <sz val="15"/>
        <rFont val="TH SarabunPSK"/>
        <family val="2"/>
      </rPr>
      <t xml:space="preserve">     จ่ายขาดเงินสะสม</t>
    </r>
  </si>
  <si>
    <t>จำนวนเงินที่ได้รับ</t>
  </si>
  <si>
    <t>อนุมัติ</t>
  </si>
  <si>
    <t>โครงการก่อสร้างพนังกั้นตลิ่ง  ริมถนนสายนาป่า - หนองบัว</t>
  </si>
  <si>
    <t>บริเวณบ้านนางปรีดา  มลเลศ (จุดที่ 2) หมู่ที่ 5</t>
  </si>
  <si>
    <t>โครงการก่อสร้างพนังกั้นตลิ่ง ริมถนนสายนาป่า - หนองบัว</t>
  </si>
  <si>
    <t>บริเวณบ้านนางปรีดา  มลเลศ (จุดที่ 3) หมู่ที่ 5</t>
  </si>
  <si>
    <t>โครงการก่อสร้างพนังกั้นตลิ่ง ริมถนนสายหนองบัว - เทวดา หมู่ที่ 3</t>
  </si>
  <si>
    <t>โครงการก่อสร้างราวกันตก ริมถนนสายหนองบัว - เทวดา หมู่ที่ 3</t>
  </si>
  <si>
    <t>โครงการซ่อมแซมถนน คสล.สายหนองบัว - เทวดา หมู่ที่ 3</t>
  </si>
  <si>
    <t>โครงการก่อสร้างถนน คสล.สายหว้าเทียน - หว้ายาน หมู่ที่ 1</t>
  </si>
  <si>
    <t>โครงการก่อสร้างถนน คสล.สายคลองหัก - พระเขียน หมู่ที่ 2</t>
  </si>
  <si>
    <t>โครงการเจาะบ่อบาดาล หมู่ที่ 2</t>
  </si>
  <si>
    <t>โครงการเจาะบ่อบาดาล หมู่ที่ 5</t>
  </si>
  <si>
    <t>โครงการก่อสร้างพนังกั้นตลิ่ง ริมถนนสายนาป่า - หนองบัว (จุดที่ 4)  หมู่ที่ 5</t>
  </si>
  <si>
    <t>ทั้งนี้ ได้รับอนุมัติให้จ่ายเงินสะสมที่อยู่ระหว่างดำเนินการจำนวน</t>
  </si>
  <si>
    <t>หมายเหตุ  4  ลูกหนี้ค่าภาษี</t>
  </si>
  <si>
    <t>หมายเหตุ 5  ลูกหนี้รายได้อื่น ๆ</t>
  </si>
  <si>
    <t>หมายเหตุ  6  ลูกหนี้เงินทุนโรงการเศรษฐกิจชุมชน</t>
  </si>
  <si>
    <t>หมายเหตุ  7  รายจ่ายค้างจ่าย</t>
  </si>
  <si>
    <t>หมายเหตุ  7  รายจ่ายค้างจ่าย  (ต่อ)</t>
  </si>
  <si>
    <t>หมายเหตุ  8  เงินรับฝาก</t>
  </si>
  <si>
    <t>หมายเหตุ  9  เงินสะสม</t>
  </si>
  <si>
    <t>และจะเบิกจ่ายในปีงบประมาณต่อไป ตามรายละเอียดแนบท้ายหมายเหตุ 9</t>
  </si>
  <si>
    <t xml:space="preserve">รายละเอียดแนบท้ายหมายเหตุ 9 เงินสะสม </t>
  </si>
  <si>
    <t>รายงานเงินทุนสำรองเงินสะสม</t>
  </si>
  <si>
    <t>ณ วันที่  30  กันยายน  2561</t>
  </si>
  <si>
    <t>หมายเหตุ  10  เงินทุนสำรองเงินสะสม</t>
  </si>
  <si>
    <t xml:space="preserve">         เงินเหลือจ่ายส่งคืน</t>
  </si>
  <si>
    <t xml:space="preserve">         ปรับปรุงบัญชีลูกหนี้ภาษีบำรุงท้องที่</t>
  </si>
  <si>
    <t xml:space="preserve">         รายจ่ายค้างจ่ายเหลือจ่าย</t>
  </si>
  <si>
    <t>เบิกจ่ายแล้ว</t>
  </si>
  <si>
    <t>เงินสำรองจ่าย</t>
  </si>
  <si>
    <t>ค่าจัดซื้อเครื่องอุปโภคบริโภค (ข้าวสาร)</t>
  </si>
  <si>
    <t>โครงการซ่อมแซมถนนภายในตำบลไชยมนตรี หมู่ที่ 3 - 5</t>
  </si>
  <si>
    <t>โครงการซ่อมแซมถนนภายในตำบลไชยมนตรี หมู่ที่ 1 - 2</t>
  </si>
  <si>
    <t>โครงการซ่อมแซมถนน คสล.สายหนองบัว - โพธิ์ทอง (บริเวณบ้านนายเหว)หมู่ที่ 4</t>
  </si>
  <si>
    <t>โครงการก่อสร้างพนังกั้นตลิ่ง ริมถนนสายนาป่า - หนองบัว (จุดที่ 3) หมู่ที่ 5</t>
  </si>
  <si>
    <t>โครงการก่อสร้างพนังกั้นตลิ่ง  ริมถนนสายนาป่า - หนองบัว (จุดที่ 2) หมู่ที่ 5</t>
  </si>
  <si>
    <t xml:space="preserve">เงินทุนโครงการเศรษฐกิจชุมชน </t>
  </si>
  <si>
    <r>
      <rPr>
        <b/>
        <sz val="15"/>
        <rFont val="TH SarabunPSK"/>
        <family val="2"/>
      </rPr>
      <t>บวก</t>
    </r>
    <r>
      <rPr>
        <sz val="15"/>
        <rFont val="TH SarabunPSK"/>
        <family val="2"/>
      </rPr>
      <t xml:space="preserve">  </t>
    </r>
    <r>
      <rPr>
        <sz val="13.5"/>
        <rFont val="TH SarabunPSK"/>
        <family val="2"/>
      </rPr>
      <t xml:space="preserve"> รายรับจริงสูงกว่ารายจ่ายจริงหลังหักเงินทุนสำรองเงินสะสม</t>
    </r>
  </si>
  <si>
    <t xml:space="preserve">  ปรับปรุงเงินทุนโครงการเศรษฐกิจชุมชน</t>
  </si>
  <si>
    <t>1. ลูกหนี้ค่าภาษี</t>
  </si>
  <si>
    <t>2. ลูกหนี้รายได้อื่น ๆ</t>
  </si>
  <si>
    <t>3. เงินสะสมที่สามารถนำไปใช้ได้</t>
  </si>
  <si>
    <t>ขยายเวลาเบิกจ่าย</t>
  </si>
  <si>
    <t>ค่าตอบเทนผู้ปฏิบัติราชการอันเป็นประโยชน์ฯ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</si>
</sst>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-* #,##0.00_-;\-* #,##0.00_-;_-* &quot;-&quot;??_-;_-@_-"/>
  </numFmts>
  <fonts count="27">
    <font>
      <sz val="16"/>
      <name val="Cordia New"/>
      <charset val="222"/>
    </font>
    <font>
      <sz val="16"/>
      <name val="Cordia New"/>
      <family val="2"/>
    </font>
    <font>
      <b/>
      <sz val="16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  <font>
      <b/>
      <sz val="15"/>
      <name val="TH SarabunPSK"/>
      <family val="2"/>
    </font>
    <font>
      <b/>
      <sz val="16"/>
      <color rgb="FFFF0000"/>
      <name val="TH SarabunPSK"/>
      <family val="2"/>
    </font>
    <font>
      <b/>
      <sz val="16"/>
      <name val="Cordia New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5"/>
      <name val="TH SarabunPSK"/>
      <family val="2"/>
    </font>
    <font>
      <b/>
      <sz val="15"/>
      <color theme="1"/>
      <name val="TH SarabunPSK"/>
      <family val="2"/>
    </font>
    <font>
      <sz val="14"/>
      <color theme="1"/>
      <name val="TH SarabunPSK"/>
      <family val="2"/>
    </font>
    <font>
      <b/>
      <u/>
      <sz val="16"/>
      <color theme="1"/>
      <name val="TH SarabunPSK"/>
      <family val="2"/>
    </font>
    <font>
      <i/>
      <sz val="16"/>
      <name val="TH SarabunPSK"/>
      <family val="2"/>
    </font>
    <font>
      <b/>
      <i/>
      <u/>
      <sz val="16"/>
      <name val="TH SarabunPSK"/>
      <family val="2"/>
    </font>
    <font>
      <sz val="15"/>
      <name val="Cordia New"/>
      <family val="2"/>
    </font>
    <font>
      <b/>
      <u/>
      <sz val="15"/>
      <name val="TH SarabunPSK"/>
      <family val="2"/>
    </font>
    <font>
      <u val="singleAccounting"/>
      <sz val="15"/>
      <name val="TH SarabunPSK"/>
      <family val="2"/>
    </font>
    <font>
      <b/>
      <sz val="17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name val="TH SarabunPSK"/>
      <family val="2"/>
    </font>
    <font>
      <sz val="13.5"/>
      <color theme="1"/>
      <name val="TH SarabunPSK"/>
      <family val="2"/>
    </font>
    <font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2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4" xfId="0" applyFont="1" applyBorder="1"/>
    <xf numFmtId="0" fontId="4" fillId="0" borderId="0" xfId="0" applyFont="1"/>
    <xf numFmtId="0" fontId="2" fillId="0" borderId="0" xfId="0" applyFont="1"/>
    <xf numFmtId="187" fontId="3" fillId="0" borderId="0" xfId="1" applyFont="1"/>
    <xf numFmtId="187" fontId="3" fillId="0" borderId="2" xfId="1" applyFont="1" applyBorder="1"/>
    <xf numFmtId="187" fontId="3" fillId="0" borderId="0" xfId="1" applyFont="1" applyBorder="1"/>
    <xf numFmtId="187" fontId="4" fillId="0" borderId="8" xfId="1" applyFont="1" applyBorder="1"/>
    <xf numFmtId="187" fontId="4" fillId="0" borderId="0" xfId="1" applyFont="1"/>
    <xf numFmtId="0" fontId="3" fillId="0" borderId="0" xfId="0" applyFont="1" applyBorder="1"/>
    <xf numFmtId="187" fontId="3" fillId="0" borderId="0" xfId="0" applyNumberFormat="1" applyFont="1"/>
    <xf numFmtId="187" fontId="4" fillId="0" borderId="0" xfId="1" applyFont="1" applyBorder="1"/>
    <xf numFmtId="187" fontId="4" fillId="0" borderId="2" xfId="1" applyFont="1" applyBorder="1"/>
    <xf numFmtId="43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4" fillId="0" borderId="0" xfId="0" applyFont="1" applyAlignment="1"/>
    <xf numFmtId="0" fontId="5" fillId="0" borderId="0" xfId="0" applyFont="1" applyBorder="1" applyAlignment="1"/>
    <xf numFmtId="187" fontId="3" fillId="0" borderId="0" xfId="1" applyFont="1" applyFill="1" applyBorder="1"/>
    <xf numFmtId="187" fontId="7" fillId="0" borderId="14" xfId="1" applyFont="1" applyFill="1" applyBorder="1"/>
    <xf numFmtId="0" fontId="7" fillId="0" borderId="0" xfId="0" applyFont="1"/>
    <xf numFmtId="0" fontId="4" fillId="2" borderId="0" xfId="0" applyFont="1" applyFill="1"/>
    <xf numFmtId="0" fontId="4" fillId="0" borderId="0" xfId="0" applyFont="1" applyBorder="1" applyAlignment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/>
    <xf numFmtId="0" fontId="0" fillId="0" borderId="0" xfId="0" applyBorder="1"/>
    <xf numFmtId="0" fontId="4" fillId="0" borderId="0" xfId="0" applyFont="1" applyBorder="1"/>
    <xf numFmtId="0" fontId="3" fillId="0" borderId="10" xfId="0" applyFont="1" applyBorder="1"/>
    <xf numFmtId="0" fontId="4" fillId="0" borderId="10" xfId="0" applyFont="1" applyBorder="1" applyAlignment="1">
      <alignment horizontal="center" vertical="center"/>
    </xf>
    <xf numFmtId="0" fontId="8" fillId="0" borderId="0" xfId="0" applyFont="1"/>
    <xf numFmtId="0" fontId="0" fillId="0" borderId="0" xfId="0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87" fontId="5" fillId="0" borderId="0" xfId="1" applyFont="1" applyAlignment="1"/>
    <xf numFmtId="187" fontId="4" fillId="0" borderId="0" xfId="1" applyFont="1" applyAlignment="1">
      <alignment horizontal="center"/>
    </xf>
    <xf numFmtId="187" fontId="5" fillId="0" borderId="0" xfId="1" applyFont="1" applyBorder="1" applyAlignment="1"/>
    <xf numFmtId="187" fontId="3" fillId="0" borderId="0" xfId="1" applyFont="1" applyFill="1"/>
    <xf numFmtId="187" fontId="4" fillId="0" borderId="0" xfId="1" applyFont="1" applyBorder="1" applyAlignment="1"/>
    <xf numFmtId="0" fontId="9" fillId="0" borderId="0" xfId="0" applyFont="1"/>
    <xf numFmtId="43" fontId="9" fillId="0" borderId="0" xfId="1" applyNumberFormat="1" applyFont="1"/>
    <xf numFmtId="0" fontId="10" fillId="0" borderId="0" xfId="0" applyFont="1"/>
    <xf numFmtId="43" fontId="10" fillId="0" borderId="8" xfId="1" applyNumberFormat="1" applyFont="1" applyBorder="1"/>
    <xf numFmtId="187" fontId="9" fillId="0" borderId="0" xfId="1" applyFont="1"/>
    <xf numFmtId="43" fontId="9" fillId="0" borderId="0" xfId="1" applyNumberFormat="1" applyFont="1" applyBorder="1"/>
    <xf numFmtId="43" fontId="10" fillId="0" borderId="0" xfId="1" applyNumberFormat="1" applyFont="1" applyBorder="1"/>
    <xf numFmtId="187" fontId="7" fillId="0" borderId="0" xfId="1" applyFont="1" applyFill="1" applyBorder="1"/>
    <xf numFmtId="187" fontId="4" fillId="0" borderId="0" xfId="1" applyFont="1" applyFill="1"/>
    <xf numFmtId="187" fontId="3" fillId="0" borderId="4" xfId="1" applyFont="1" applyBorder="1"/>
    <xf numFmtId="0" fontId="11" fillId="0" borderId="0" xfId="0" applyFont="1" applyBorder="1"/>
    <xf numFmtId="187" fontId="11" fillId="0" borderId="6" xfId="1" applyFont="1" applyBorder="1"/>
    <xf numFmtId="187" fontId="11" fillId="0" borderId="1" xfId="1" applyFont="1" applyBorder="1"/>
    <xf numFmtId="0" fontId="11" fillId="0" borderId="0" xfId="0" applyFont="1"/>
    <xf numFmtId="187" fontId="11" fillId="0" borderId="4" xfId="1" applyFont="1" applyBorder="1"/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1" fillId="0" borderId="1" xfId="0" applyFont="1" applyBorder="1"/>
    <xf numFmtId="0" fontId="6" fillId="0" borderId="1" xfId="0" applyFont="1" applyBorder="1"/>
    <xf numFmtId="0" fontId="11" fillId="0" borderId="16" xfId="0" applyFont="1" applyBorder="1"/>
    <xf numFmtId="0" fontId="11" fillId="0" borderId="7" xfId="0" applyFont="1" applyBorder="1"/>
    <xf numFmtId="0" fontId="6" fillId="0" borderId="2" xfId="0" applyFont="1" applyBorder="1"/>
    <xf numFmtId="0" fontId="11" fillId="0" borderId="12" xfId="0" applyFont="1" applyBorder="1"/>
    <xf numFmtId="187" fontId="12" fillId="0" borderId="15" xfId="1" applyFont="1" applyFill="1" applyBorder="1"/>
    <xf numFmtId="0" fontId="9" fillId="0" borderId="7" xfId="0" applyFont="1" applyBorder="1"/>
    <xf numFmtId="0" fontId="9" fillId="0" borderId="2" xfId="0" applyFont="1" applyBorder="1"/>
    <xf numFmtId="187" fontId="12" fillId="0" borderId="10" xfId="1" applyFont="1" applyFill="1" applyBorder="1"/>
    <xf numFmtId="187" fontId="10" fillId="0" borderId="14" xfId="1" applyFont="1" applyFill="1" applyBorder="1"/>
    <xf numFmtId="187" fontId="3" fillId="0" borderId="3" xfId="1" applyFont="1" applyBorder="1" applyAlignment="1"/>
    <xf numFmtId="187" fontId="3" fillId="0" borderId="5" xfId="1" applyFont="1" applyBorder="1" applyAlignment="1"/>
    <xf numFmtId="187" fontId="4" fillId="0" borderId="10" xfId="1" applyFont="1" applyBorder="1"/>
    <xf numFmtId="0" fontId="4" fillId="0" borderId="10" xfId="0" applyFont="1" applyBorder="1"/>
    <xf numFmtId="0" fontId="3" fillId="0" borderId="4" xfId="0" applyFont="1" applyBorder="1" applyAlignment="1">
      <alignment horizontal="center"/>
    </xf>
    <xf numFmtId="187" fontId="4" fillId="0" borderId="10" xfId="0" applyNumberFormat="1" applyFont="1" applyBorder="1"/>
    <xf numFmtId="187" fontId="3" fillId="0" borderId="4" xfId="1" applyFont="1" applyBorder="1" applyAlignment="1"/>
    <xf numFmtId="187" fontId="3" fillId="0" borderId="3" xfId="1" applyFont="1" applyBorder="1"/>
    <xf numFmtId="0" fontId="3" fillId="0" borderId="10" xfId="0" applyFont="1" applyBorder="1" applyAlignment="1">
      <alignment horizontal="left"/>
    </xf>
    <xf numFmtId="43" fontId="3" fillId="0" borderId="10" xfId="1" applyNumberFormat="1" applyFont="1" applyBorder="1"/>
    <xf numFmtId="43" fontId="3" fillId="0" borderId="10" xfId="1" applyNumberFormat="1" applyFont="1" applyFill="1" applyBorder="1"/>
    <xf numFmtId="43" fontId="4" fillId="0" borderId="18" xfId="0" applyNumberFormat="1" applyFont="1" applyBorder="1"/>
    <xf numFmtId="0" fontId="11" fillId="0" borderId="4" xfId="0" applyFont="1" applyBorder="1"/>
    <xf numFmtId="0" fontId="9" fillId="0" borderId="6" xfId="0" applyFont="1" applyBorder="1"/>
    <xf numFmtId="0" fontId="9" fillId="0" borderId="1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4" xfId="0" applyFont="1" applyBorder="1" applyAlignment="1">
      <alignment horizontal="left"/>
    </xf>
    <xf numFmtId="0" fontId="13" fillId="0" borderId="4" xfId="0" applyFont="1" applyBorder="1"/>
    <xf numFmtId="0" fontId="1" fillId="0" borderId="0" xfId="0" applyFont="1" applyBorder="1"/>
    <xf numFmtId="0" fontId="14" fillId="0" borderId="3" xfId="0" applyFont="1" applyBorder="1"/>
    <xf numFmtId="0" fontId="9" fillId="0" borderId="4" xfId="0" applyFont="1" applyBorder="1"/>
    <xf numFmtId="43" fontId="9" fillId="0" borderId="3" xfId="1" applyNumberFormat="1" applyFont="1" applyBorder="1"/>
    <xf numFmtId="43" fontId="9" fillId="0" borderId="4" xfId="1" applyNumberFormat="1" applyFont="1" applyBorder="1"/>
    <xf numFmtId="0" fontId="9" fillId="0" borderId="1" xfId="0" applyFont="1" applyBorder="1"/>
    <xf numFmtId="0" fontId="9" fillId="0" borderId="0" xfId="0" applyFont="1" applyBorder="1"/>
    <xf numFmtId="0" fontId="14" fillId="0" borderId="4" xfId="0" applyFont="1" applyBorder="1"/>
    <xf numFmtId="0" fontId="9" fillId="0" borderId="5" xfId="0" applyFont="1" applyBorder="1"/>
    <xf numFmtId="0" fontId="9" fillId="0" borderId="5" xfId="0" applyFont="1" applyBorder="1" applyAlignment="1">
      <alignment horizontal="left"/>
    </xf>
    <xf numFmtId="43" fontId="9" fillId="0" borderId="5" xfId="1" applyNumberFormat="1" applyFont="1" applyBorder="1"/>
    <xf numFmtId="43" fontId="10" fillId="0" borderId="5" xfId="1" applyNumberFormat="1" applyFont="1" applyBorder="1"/>
    <xf numFmtId="0" fontId="10" fillId="0" borderId="0" xfId="0" applyFont="1" applyAlignment="1">
      <alignment horizontal="center"/>
    </xf>
    <xf numFmtId="43" fontId="9" fillId="0" borderId="0" xfId="1" applyNumberFormat="1" applyFont="1" applyAlignment="1"/>
    <xf numFmtId="43" fontId="9" fillId="0" borderId="0" xfId="0" applyNumberFormat="1" applyFont="1" applyBorder="1"/>
    <xf numFmtId="0" fontId="4" fillId="0" borderId="3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/>
    <xf numFmtId="187" fontId="3" fillId="0" borderId="0" xfId="1" applyFont="1" applyAlignment="1"/>
    <xf numFmtId="187" fontId="4" fillId="0" borderId="2" xfId="1" applyFont="1" applyBorder="1" applyAlignment="1"/>
    <xf numFmtId="187" fontId="4" fillId="0" borderId="8" xfId="1" applyFont="1" applyBorder="1" applyAlignment="1"/>
    <xf numFmtId="187" fontId="3" fillId="0" borderId="2" xfId="1" applyFont="1" applyBorder="1" applyAlignment="1"/>
    <xf numFmtId="187" fontId="15" fillId="0" borderId="0" xfId="1" applyFont="1" applyAlignment="1"/>
    <xf numFmtId="187" fontId="11" fillId="0" borderId="9" xfId="1" applyFont="1" applyBorder="1"/>
    <xf numFmtId="187" fontId="6" fillId="0" borderId="9" xfId="1" applyFont="1" applyBorder="1"/>
    <xf numFmtId="187" fontId="11" fillId="0" borderId="6" xfId="1" applyFont="1" applyBorder="1" applyAlignment="1"/>
    <xf numFmtId="187" fontId="11" fillId="0" borderId="9" xfId="1" applyFont="1" applyBorder="1" applyAlignment="1"/>
    <xf numFmtId="187" fontId="6" fillId="0" borderId="13" xfId="1" applyFont="1" applyBorder="1" applyAlignment="1"/>
    <xf numFmtId="0" fontId="17" fillId="0" borderId="0" xfId="0" applyFont="1"/>
    <xf numFmtId="187" fontId="11" fillId="0" borderId="0" xfId="1" applyFont="1" applyBorder="1"/>
    <xf numFmtId="187" fontId="11" fillId="0" borderId="16" xfId="1" applyFont="1" applyBorder="1"/>
    <xf numFmtId="187" fontId="19" fillId="0" borderId="1" xfId="1" applyFont="1" applyBorder="1"/>
    <xf numFmtId="187" fontId="11" fillId="0" borderId="2" xfId="1" applyFont="1" applyBorder="1"/>
    <xf numFmtId="0" fontId="11" fillId="0" borderId="1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187" fontId="11" fillId="0" borderId="12" xfId="1" applyFont="1" applyBorder="1"/>
    <xf numFmtId="187" fontId="6" fillId="0" borderId="19" xfId="1" applyFont="1" applyBorder="1"/>
    <xf numFmtId="187" fontId="11" fillId="0" borderId="7" xfId="1" applyFont="1" applyBorder="1"/>
    <xf numFmtId="0" fontId="6" fillId="0" borderId="0" xfId="0" applyFont="1" applyAlignment="1"/>
    <xf numFmtId="187" fontId="11" fillId="0" borderId="0" xfId="1" applyFont="1" applyAlignment="1"/>
    <xf numFmtId="187" fontId="11" fillId="0" borderId="0" xfId="1" applyFont="1" applyBorder="1" applyAlignment="1"/>
    <xf numFmtId="187" fontId="6" fillId="0" borderId="0" xfId="1" applyFont="1" applyBorder="1" applyAlignment="1"/>
    <xf numFmtId="0" fontId="13" fillId="0" borderId="3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43" fontId="13" fillId="0" borderId="4" xfId="1" applyNumberFormat="1" applyFont="1" applyBorder="1"/>
    <xf numFmtId="43" fontId="13" fillId="0" borderId="4" xfId="1" applyNumberFormat="1" applyFont="1" applyBorder="1" applyAlignment="1">
      <alignment horizontal="center"/>
    </xf>
    <xf numFmtId="43" fontId="21" fillId="0" borderId="10" xfId="1" applyNumberFormat="1" applyFont="1" applyBorder="1"/>
    <xf numFmtId="43" fontId="21" fillId="0" borderId="15" xfId="1" applyNumberFormat="1" applyFont="1" applyBorder="1"/>
    <xf numFmtId="0" fontId="21" fillId="0" borderId="0" xfId="0" applyFont="1" applyBorder="1" applyAlignment="1">
      <alignment horizontal="center"/>
    </xf>
    <xf numFmtId="43" fontId="21" fillId="0" borderId="0" xfId="1" applyNumberFormat="1" applyFont="1" applyBorder="1"/>
    <xf numFmtId="0" fontId="13" fillId="0" borderId="0" xfId="0" applyFont="1"/>
    <xf numFmtId="0" fontId="22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187" fontId="4" fillId="0" borderId="14" xfId="1" applyFont="1" applyBorder="1"/>
    <xf numFmtId="0" fontId="23" fillId="0" borderId="4" xfId="0" applyFont="1" applyBorder="1" applyAlignment="1">
      <alignment horizontal="left"/>
    </xf>
    <xf numFmtId="187" fontId="13" fillId="0" borderId="4" xfId="1" applyFont="1" applyBorder="1" applyAlignment="1">
      <alignment horizontal="center"/>
    </xf>
    <xf numFmtId="187" fontId="13" fillId="0" borderId="4" xfId="1" applyFont="1" applyBorder="1"/>
    <xf numFmtId="0" fontId="24" fillId="0" borderId="4" xfId="0" applyFont="1" applyBorder="1" applyAlignment="1">
      <alignment horizontal="left" vertical="center"/>
    </xf>
    <xf numFmtId="187" fontId="24" fillId="0" borderId="4" xfId="1" applyFont="1" applyBorder="1"/>
    <xf numFmtId="0" fontId="24" fillId="0" borderId="4" xfId="0" applyFont="1" applyBorder="1" applyAlignment="1">
      <alignment horizontal="center" vertical="center"/>
    </xf>
    <xf numFmtId="0" fontId="24" fillId="0" borderId="0" xfId="0" applyFont="1"/>
    <xf numFmtId="43" fontId="13" fillId="0" borderId="4" xfId="0" applyNumberFormat="1" applyFont="1" applyBorder="1" applyAlignment="1">
      <alignment horizontal="center" vertical="center"/>
    </xf>
    <xf numFmtId="187" fontId="13" fillId="0" borderId="4" xfId="1" applyFont="1" applyBorder="1" applyAlignment="1">
      <alignment horizontal="center" vertical="center"/>
    </xf>
    <xf numFmtId="0" fontId="25" fillId="0" borderId="4" xfId="0" applyFont="1" applyBorder="1"/>
    <xf numFmtId="0" fontId="11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187" fontId="13" fillId="0" borderId="10" xfId="1" applyFont="1" applyBorder="1" applyAlignment="1">
      <alignment horizontal="center"/>
    </xf>
    <xf numFmtId="187" fontId="24" fillId="0" borderId="10" xfId="1" applyFont="1" applyBorder="1"/>
    <xf numFmtId="187" fontId="13" fillId="0" borderId="10" xfId="1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4" fillId="0" borderId="0" xfId="0" applyFont="1" applyFill="1" applyAlignment="1"/>
    <xf numFmtId="187" fontId="4" fillId="0" borderId="18" xfId="1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/>
    <xf numFmtId="0" fontId="13" fillId="0" borderId="5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/>
    </xf>
    <xf numFmtId="0" fontId="21" fillId="0" borderId="17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3" xfId="0" applyFont="1" applyBorder="1" applyAlignment="1">
      <alignment horizontal="center" vertical="center"/>
    </xf>
    <xf numFmtId="0" fontId="4" fillId="0" borderId="5" xfId="0" applyFont="1" applyBorder="1"/>
    <xf numFmtId="0" fontId="21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O38"/>
  <sheetViews>
    <sheetView view="pageBreakPreview" zoomScale="118" zoomScaleNormal="100" zoomScaleSheetLayoutView="118" workbookViewId="0">
      <selection activeCell="I21" sqref="I21"/>
    </sheetView>
  </sheetViews>
  <sheetFormatPr defaultRowHeight="24"/>
  <cols>
    <col min="1" max="1" width="5.625" style="1" customWidth="1"/>
    <col min="2" max="2" width="7" style="1" customWidth="1"/>
    <col min="3" max="3" width="14.25" style="1" customWidth="1"/>
    <col min="4" max="4" width="9.375" style="1" customWidth="1"/>
    <col min="5" max="5" width="8.125" style="1" customWidth="1"/>
    <col min="6" max="6" width="7.75" style="1" customWidth="1"/>
    <col min="7" max="7" width="10.75" style="1" customWidth="1"/>
    <col min="8" max="8" width="2.75" style="1" customWidth="1"/>
    <col min="9" max="9" width="14.375" style="1" customWidth="1"/>
    <col min="10" max="10" width="1.5" style="1" customWidth="1"/>
    <col min="11" max="11" width="14.375" style="1" customWidth="1"/>
    <col min="12" max="12" width="9" style="1"/>
    <col min="13" max="13" width="13.625" style="1" customWidth="1"/>
    <col min="14" max="15" width="9" style="1"/>
  </cols>
  <sheetData>
    <row r="1" spans="1:14">
      <c r="A1" s="176" t="s">
        <v>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</row>
    <row r="2" spans="1:14">
      <c r="A2" s="176" t="s">
        <v>7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</row>
    <row r="3" spans="1:14">
      <c r="A3" s="176" t="s">
        <v>45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</row>
    <row r="4" spans="1:14" ht="24" customHeight="1">
      <c r="A4" s="16"/>
      <c r="B4" s="16"/>
      <c r="C4" s="16"/>
      <c r="D4" s="16"/>
      <c r="E4" s="16"/>
      <c r="F4" s="16"/>
      <c r="G4" s="16" t="s">
        <v>15</v>
      </c>
      <c r="H4" s="16"/>
      <c r="I4" s="37" t="s">
        <v>46</v>
      </c>
      <c r="J4" s="37"/>
      <c r="K4" s="37" t="s">
        <v>83</v>
      </c>
    </row>
    <row r="5" spans="1:14" ht="24.75" thickBot="1">
      <c r="A5" s="17" t="s">
        <v>0</v>
      </c>
      <c r="B5" s="17"/>
      <c r="C5" s="17"/>
      <c r="D5" s="17"/>
      <c r="E5" s="17"/>
      <c r="F5" s="17"/>
      <c r="G5" s="16">
        <v>2</v>
      </c>
      <c r="H5" s="16"/>
      <c r="I5" s="21">
        <v>12404645</v>
      </c>
      <c r="J5" s="61"/>
      <c r="K5" s="21">
        <v>10450895</v>
      </c>
      <c r="M5" s="22"/>
      <c r="N5" s="23" t="s">
        <v>42</v>
      </c>
    </row>
    <row r="6" spans="1:14" ht="24.75" thickTop="1">
      <c r="A6" s="17" t="s">
        <v>17</v>
      </c>
      <c r="B6" s="17"/>
      <c r="C6" s="17"/>
      <c r="D6" s="17"/>
      <c r="E6" s="17"/>
      <c r="F6" s="17"/>
      <c r="H6" s="16"/>
      <c r="I6" s="49"/>
      <c r="J6" s="51"/>
      <c r="K6" s="49"/>
    </row>
    <row r="7" spans="1:14">
      <c r="A7" s="17"/>
      <c r="B7" s="18" t="s">
        <v>18</v>
      </c>
      <c r="C7" s="17"/>
      <c r="D7" s="17"/>
      <c r="E7" s="17"/>
      <c r="F7" s="17"/>
      <c r="G7" s="16"/>
      <c r="H7" s="16"/>
      <c r="I7" s="49"/>
      <c r="J7" s="49"/>
      <c r="K7" s="49"/>
    </row>
    <row r="8" spans="1:14">
      <c r="C8" s="1" t="s">
        <v>19</v>
      </c>
      <c r="G8" s="16">
        <v>3</v>
      </c>
      <c r="I8" s="62">
        <v>29334873.309999999</v>
      </c>
      <c r="J8" s="52"/>
      <c r="K8" s="50">
        <v>26634232.530000001</v>
      </c>
    </row>
    <row r="9" spans="1:14">
      <c r="C9" s="1" t="s">
        <v>26</v>
      </c>
      <c r="G9" s="16">
        <v>4</v>
      </c>
      <c r="H9" s="6"/>
      <c r="I9" s="58">
        <v>3860.4</v>
      </c>
      <c r="J9" s="6"/>
      <c r="K9" s="6">
        <v>11478</v>
      </c>
    </row>
    <row r="10" spans="1:14">
      <c r="C10" s="1" t="s">
        <v>12</v>
      </c>
      <c r="G10" s="16">
        <v>5</v>
      </c>
      <c r="H10" s="8"/>
      <c r="I10" s="6">
        <v>115428</v>
      </c>
      <c r="J10" s="6"/>
      <c r="K10" s="6">
        <v>63582</v>
      </c>
    </row>
    <row r="11" spans="1:14">
      <c r="C11" s="1" t="s">
        <v>41</v>
      </c>
      <c r="G11" s="16">
        <v>6</v>
      </c>
      <c r="H11" s="6"/>
      <c r="I11" s="6">
        <v>327336.64</v>
      </c>
      <c r="J11" s="6"/>
      <c r="K11" s="6">
        <v>433826</v>
      </c>
    </row>
    <row r="12" spans="1:14" ht="21.75" customHeight="1">
      <c r="C12" s="4" t="s">
        <v>27</v>
      </c>
      <c r="G12" s="16"/>
      <c r="H12" s="6"/>
      <c r="I12" s="10">
        <f>SUM(I8:I11)</f>
        <v>29781498.349999998</v>
      </c>
      <c r="J12" s="6"/>
      <c r="K12" s="10">
        <f>SUM(K8:K11)</f>
        <v>27143118.530000001</v>
      </c>
    </row>
    <row r="13" spans="1:14">
      <c r="B13" s="24" t="s">
        <v>28</v>
      </c>
      <c r="C13" s="19"/>
      <c r="D13" s="19"/>
      <c r="E13" s="19"/>
      <c r="F13" s="19"/>
      <c r="G13" s="19"/>
      <c r="H13" s="19"/>
      <c r="I13" s="51"/>
      <c r="J13" s="51"/>
      <c r="K13" s="51"/>
    </row>
    <row r="14" spans="1:14">
      <c r="C14" s="1" t="s">
        <v>29</v>
      </c>
      <c r="I14" s="20">
        <v>0</v>
      </c>
      <c r="J14" s="20"/>
      <c r="K14" s="50">
        <v>0</v>
      </c>
    </row>
    <row r="15" spans="1:14">
      <c r="C15" s="4" t="s">
        <v>38</v>
      </c>
      <c r="I15" s="10">
        <f>SUM(I14:I14)</f>
        <v>0</v>
      </c>
      <c r="J15" s="10"/>
      <c r="K15" s="6">
        <v>0</v>
      </c>
    </row>
    <row r="16" spans="1:14" ht="24.75" thickBot="1">
      <c r="A16" s="4" t="s">
        <v>20</v>
      </c>
      <c r="I16" s="9">
        <f>SUM(I12)</f>
        <v>29781498.349999998</v>
      </c>
      <c r="J16" s="13"/>
      <c r="K16" s="9">
        <f>SUM(K12)</f>
        <v>27143118.530000001</v>
      </c>
    </row>
    <row r="17" spans="1:13" ht="14.25" customHeight="1" thickTop="1" thickBot="1">
      <c r="A17" s="4"/>
      <c r="I17" s="155"/>
      <c r="J17" s="13"/>
      <c r="K17" s="155"/>
    </row>
    <row r="18" spans="1:13" ht="25.5" thickTop="1" thickBot="1">
      <c r="A18" s="18" t="s">
        <v>13</v>
      </c>
      <c r="B18" s="17"/>
      <c r="C18" s="17"/>
      <c r="D18" s="17"/>
      <c r="E18" s="17"/>
      <c r="F18" s="17"/>
      <c r="G18" s="16">
        <v>2</v>
      </c>
      <c r="H18" s="16"/>
      <c r="I18" s="21">
        <v>12404645</v>
      </c>
      <c r="J18" s="61"/>
      <c r="K18" s="21">
        <v>10450895</v>
      </c>
    </row>
    <row r="19" spans="1:13" ht="24.75" thickTop="1">
      <c r="A19" s="4" t="s">
        <v>21</v>
      </c>
      <c r="I19" s="6"/>
      <c r="J19" s="8"/>
      <c r="K19" s="6">
        <v>0</v>
      </c>
    </row>
    <row r="20" spans="1:13">
      <c r="A20" s="4"/>
      <c r="B20" s="4" t="s">
        <v>22</v>
      </c>
      <c r="I20" s="6"/>
      <c r="J20" s="6"/>
      <c r="K20" s="6"/>
    </row>
    <row r="21" spans="1:13">
      <c r="C21" s="1" t="s">
        <v>3</v>
      </c>
      <c r="G21" s="16">
        <v>7</v>
      </c>
      <c r="I21" s="6">
        <v>3535266.4</v>
      </c>
      <c r="J21" s="6"/>
      <c r="K21" s="6">
        <v>5588735</v>
      </c>
    </row>
    <row r="22" spans="1:13">
      <c r="C22" s="1" t="s">
        <v>31</v>
      </c>
      <c r="G22" s="16">
        <v>8</v>
      </c>
      <c r="I22" s="6">
        <f>+'ม.8 เงินรับฝาก'!F15</f>
        <v>1281837.82</v>
      </c>
      <c r="J22" s="6"/>
      <c r="K22" s="6">
        <v>1292981.77</v>
      </c>
      <c r="M22" s="12"/>
    </row>
    <row r="23" spans="1:13">
      <c r="C23" s="4" t="s">
        <v>39</v>
      </c>
      <c r="G23" s="16"/>
      <c r="I23" s="14">
        <f>SUM(I21:I22)</f>
        <v>4817104.22</v>
      </c>
      <c r="J23" s="13"/>
      <c r="K23" s="14">
        <f>SUM(K21:K22)</f>
        <v>6881716.7699999996</v>
      </c>
      <c r="M23" s="12"/>
    </row>
    <row r="24" spans="1:13">
      <c r="B24" s="4" t="s">
        <v>40</v>
      </c>
      <c r="G24" s="16"/>
      <c r="I24" s="6"/>
      <c r="J24" s="6"/>
      <c r="K24" s="6"/>
      <c r="M24" s="12"/>
    </row>
    <row r="25" spans="1:13">
      <c r="B25" s="4" t="s">
        <v>32</v>
      </c>
      <c r="G25" s="16"/>
      <c r="I25" s="14">
        <v>0</v>
      </c>
      <c r="J25" s="13"/>
      <c r="K25" s="14">
        <v>0</v>
      </c>
    </row>
    <row r="26" spans="1:13">
      <c r="B26" s="4" t="s">
        <v>33</v>
      </c>
      <c r="G26" s="16"/>
      <c r="I26" s="14">
        <f>SUM(I23:I25)</f>
        <v>4817104.22</v>
      </c>
      <c r="J26" s="13"/>
      <c r="K26" s="14">
        <f>SUM(K23)</f>
        <v>6881716.7699999996</v>
      </c>
    </row>
    <row r="27" spans="1:13">
      <c r="A27" s="4" t="s">
        <v>8</v>
      </c>
      <c r="B27" s="4"/>
      <c r="I27" s="13"/>
      <c r="J27" s="13"/>
      <c r="K27" s="50"/>
    </row>
    <row r="28" spans="1:13">
      <c r="B28" s="1" t="s">
        <v>8</v>
      </c>
      <c r="G28" s="16">
        <v>9</v>
      </c>
      <c r="I28" s="13">
        <f>+'ม.9 เงินสะสม'!I24</f>
        <v>13958188.790000001</v>
      </c>
      <c r="J28" s="13"/>
      <c r="K28" s="50">
        <v>10641391.460000001</v>
      </c>
    </row>
    <row r="29" spans="1:13">
      <c r="B29" s="1" t="s">
        <v>4</v>
      </c>
      <c r="G29" s="16"/>
      <c r="I29" s="14">
        <v>11006205.34</v>
      </c>
      <c r="J29" s="14"/>
      <c r="K29" s="14">
        <v>9620011.1999999993</v>
      </c>
      <c r="M29" s="15">
        <f>SUM(I16-I31)</f>
        <v>-3.7252902984619141E-9</v>
      </c>
    </row>
    <row r="30" spans="1:13">
      <c r="B30" s="4" t="s">
        <v>23</v>
      </c>
      <c r="G30" s="16"/>
      <c r="I30" s="13">
        <f>SUM(I28:I29)</f>
        <v>24964394.130000003</v>
      </c>
      <c r="J30" s="13"/>
      <c r="K30" s="14">
        <f>SUM(K28:K29)</f>
        <v>20261402.66</v>
      </c>
    </row>
    <row r="31" spans="1:13" ht="24.75" thickBot="1">
      <c r="A31" s="4" t="s">
        <v>24</v>
      </c>
      <c r="B31" s="4"/>
      <c r="G31" s="16"/>
      <c r="I31" s="9">
        <f>SUM(I26+I30)</f>
        <v>29781498.350000001</v>
      </c>
      <c r="J31" s="9"/>
      <c r="K31" s="9">
        <f>SUM(K26+K30)</f>
        <v>27143119.43</v>
      </c>
    </row>
    <row r="32" spans="1:13" ht="4.5" customHeight="1" thickTop="1">
      <c r="A32" s="4"/>
      <c r="B32" s="4"/>
      <c r="I32" s="13"/>
      <c r="J32" s="13"/>
      <c r="K32" s="13"/>
      <c r="M32" s="12"/>
    </row>
    <row r="33" spans="1:13" ht="27.75" customHeight="1">
      <c r="A33" s="4" t="s">
        <v>30</v>
      </c>
      <c r="I33" s="6"/>
      <c r="J33" s="6"/>
      <c r="K33" s="2"/>
      <c r="M33" s="12"/>
    </row>
    <row r="34" spans="1:13" ht="12" customHeight="1">
      <c r="A34" s="4"/>
      <c r="I34" s="6"/>
      <c r="J34" s="6"/>
      <c r="K34" s="16"/>
    </row>
    <row r="35" spans="1:13">
      <c r="A35" s="1" t="s">
        <v>9</v>
      </c>
      <c r="D35" s="1" t="s">
        <v>35</v>
      </c>
      <c r="G35" s="1" t="s">
        <v>34</v>
      </c>
    </row>
    <row r="36" spans="1:13" ht="21.75" customHeight="1">
      <c r="A36" s="177" t="s">
        <v>43</v>
      </c>
      <c r="B36" s="177"/>
      <c r="C36" s="177"/>
      <c r="D36" s="177" t="s">
        <v>36</v>
      </c>
      <c r="E36" s="177"/>
      <c r="F36" s="177"/>
      <c r="G36" s="177" t="s">
        <v>14</v>
      </c>
      <c r="H36" s="177"/>
      <c r="I36" s="177"/>
      <c r="J36" s="177"/>
      <c r="K36" s="177"/>
    </row>
    <row r="37" spans="1:13">
      <c r="A37" s="177" t="s">
        <v>44</v>
      </c>
      <c r="B37" s="177"/>
      <c r="C37" s="177"/>
      <c r="D37" s="177" t="s">
        <v>37</v>
      </c>
      <c r="E37" s="177"/>
      <c r="F37" s="177"/>
      <c r="G37" s="177" t="s">
        <v>16</v>
      </c>
      <c r="H37" s="177"/>
      <c r="I37" s="177"/>
      <c r="J37" s="177"/>
      <c r="K37" s="177"/>
    </row>
    <row r="38" spans="1:13" ht="21" customHeight="1">
      <c r="G38" s="177" t="s">
        <v>5</v>
      </c>
      <c r="H38" s="177"/>
      <c r="I38" s="177"/>
      <c r="J38" s="177"/>
      <c r="K38" s="177"/>
    </row>
  </sheetData>
  <mergeCells count="10">
    <mergeCell ref="A1:K1"/>
    <mergeCell ref="A2:K2"/>
    <mergeCell ref="A3:K3"/>
    <mergeCell ref="G38:K38"/>
    <mergeCell ref="A37:C37"/>
    <mergeCell ref="D36:F36"/>
    <mergeCell ref="D37:F37"/>
    <mergeCell ref="G36:K36"/>
    <mergeCell ref="G37:K37"/>
    <mergeCell ref="A36:C36"/>
  </mergeCells>
  <pageMargins left="1.0374015750000001" right="0.261811024" top="0.69488189" bottom="0.49803149600000002" header="0.31496062992126" footer="0.31496062992126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K37"/>
  <sheetViews>
    <sheetView tabSelected="1" view="pageBreakPreview" topLeftCell="A34" zoomScaleNormal="100" zoomScaleSheetLayoutView="100" workbookViewId="0">
      <selection activeCell="F43" sqref="F43"/>
    </sheetView>
  </sheetViews>
  <sheetFormatPr defaultRowHeight="24"/>
  <cols>
    <col min="1" max="1" width="6.875" style="1" customWidth="1"/>
    <col min="2" max="2" width="9.875" style="1" customWidth="1"/>
    <col min="3" max="3" width="6.625" style="1" customWidth="1"/>
    <col min="4" max="4" width="13.875" style="67" customWidth="1"/>
    <col min="5" max="5" width="13.375" style="67" customWidth="1"/>
    <col min="6" max="6" width="9" style="1"/>
    <col min="7" max="7" width="13.25" style="1" customWidth="1"/>
    <col min="8" max="8" width="13.25" style="67" customWidth="1"/>
    <col min="9" max="9" width="13.75" style="67" customWidth="1"/>
    <col min="10" max="10" width="9" style="1" customWidth="1"/>
  </cols>
  <sheetData>
    <row r="1" spans="1:11">
      <c r="A1" s="176" t="s">
        <v>6</v>
      </c>
      <c r="B1" s="176"/>
      <c r="C1" s="176"/>
      <c r="D1" s="176"/>
      <c r="E1" s="176"/>
      <c r="F1" s="176"/>
      <c r="G1" s="176"/>
      <c r="H1" s="176"/>
      <c r="I1" s="176"/>
      <c r="J1" s="18"/>
    </row>
    <row r="2" spans="1:11">
      <c r="A2" s="176" t="s">
        <v>25</v>
      </c>
      <c r="B2" s="176"/>
      <c r="C2" s="176"/>
      <c r="D2" s="176"/>
      <c r="E2" s="176"/>
      <c r="F2" s="176"/>
      <c r="G2" s="176"/>
      <c r="H2" s="176"/>
      <c r="I2" s="176"/>
      <c r="J2" s="18"/>
    </row>
    <row r="3" spans="1:11">
      <c r="A3" s="176" t="s">
        <v>50</v>
      </c>
      <c r="B3" s="176"/>
      <c r="C3" s="176"/>
      <c r="D3" s="176"/>
      <c r="E3" s="176"/>
      <c r="F3" s="176"/>
      <c r="G3" s="176"/>
      <c r="H3" s="176"/>
      <c r="I3" s="176"/>
      <c r="J3" s="18"/>
    </row>
    <row r="4" spans="1:11" ht="9.75" customHeight="1">
      <c r="A4" s="11"/>
      <c r="B4" s="11"/>
      <c r="C4" s="11"/>
      <c r="D4" s="64"/>
      <c r="E4" s="64"/>
      <c r="F4" s="11"/>
      <c r="G4" s="11"/>
      <c r="H4" s="64"/>
      <c r="I4" s="64"/>
      <c r="J4" s="11"/>
      <c r="K4" s="31"/>
    </row>
    <row r="5" spans="1:11">
      <c r="A5" s="32" t="s">
        <v>47</v>
      </c>
      <c r="B5" s="11"/>
      <c r="C5" s="11"/>
      <c r="D5" s="64"/>
      <c r="E5" s="64"/>
      <c r="F5" s="11"/>
      <c r="G5" s="11"/>
      <c r="H5" s="64"/>
      <c r="I5" s="64"/>
      <c r="J5" s="11"/>
      <c r="K5" s="31"/>
    </row>
    <row r="6" spans="1:11" ht="23.25" customHeight="1">
      <c r="A6" s="184" t="s">
        <v>10</v>
      </c>
      <c r="B6" s="184"/>
      <c r="C6" s="184"/>
      <c r="D6" s="184" t="s">
        <v>48</v>
      </c>
      <c r="E6" s="184"/>
      <c r="F6" s="181" t="s">
        <v>49</v>
      </c>
      <c r="G6" s="182"/>
      <c r="H6" s="182"/>
      <c r="I6" s="183"/>
      <c r="J6" s="25"/>
      <c r="K6" s="31"/>
    </row>
    <row r="7" spans="1:11" ht="21.75" customHeight="1">
      <c r="A7" s="184"/>
      <c r="B7" s="184"/>
      <c r="C7" s="184"/>
      <c r="D7" s="184"/>
      <c r="E7" s="184"/>
      <c r="F7" s="185" t="s">
        <v>51</v>
      </c>
      <c r="G7" s="185"/>
      <c r="H7" s="185" t="s">
        <v>11</v>
      </c>
      <c r="I7" s="185"/>
      <c r="J7" s="30"/>
    </row>
    <row r="8" spans="1:11" ht="18.75" customHeight="1">
      <c r="A8" s="178"/>
      <c r="B8" s="179"/>
      <c r="C8" s="180"/>
      <c r="D8" s="69">
        <v>2561</v>
      </c>
      <c r="E8" s="70">
        <v>2560</v>
      </c>
      <c r="F8" s="178"/>
      <c r="G8" s="179"/>
      <c r="H8" s="69">
        <v>2561</v>
      </c>
      <c r="I8" s="70">
        <v>2560</v>
      </c>
      <c r="J8" s="30"/>
    </row>
    <row r="9" spans="1:11">
      <c r="A9" s="72" t="s">
        <v>52</v>
      </c>
      <c r="B9" s="64"/>
      <c r="C9" s="73"/>
      <c r="D9" s="65"/>
      <c r="E9" s="65"/>
      <c r="F9" s="30"/>
      <c r="G9" s="11"/>
      <c r="H9" s="66"/>
      <c r="I9" s="68"/>
      <c r="J9" s="30"/>
    </row>
    <row r="10" spans="1:11">
      <c r="A10" s="71" t="s">
        <v>53</v>
      </c>
      <c r="B10" s="64"/>
      <c r="C10" s="73"/>
      <c r="D10" s="66">
        <v>650000</v>
      </c>
      <c r="E10" s="66">
        <v>650000</v>
      </c>
      <c r="F10" s="71" t="s">
        <v>59</v>
      </c>
      <c r="G10" s="11"/>
      <c r="H10" s="66">
        <v>7049965</v>
      </c>
      <c r="I10" s="68">
        <v>5096215</v>
      </c>
      <c r="J10" s="30"/>
    </row>
    <row r="11" spans="1:11">
      <c r="A11" s="71" t="s">
        <v>54</v>
      </c>
      <c r="B11" s="64"/>
      <c r="C11" s="73"/>
      <c r="D11" s="66">
        <v>3801000</v>
      </c>
      <c r="E11" s="66">
        <v>2745000</v>
      </c>
      <c r="F11" s="71" t="s">
        <v>8</v>
      </c>
      <c r="G11" s="11"/>
      <c r="H11" s="66">
        <v>2290200</v>
      </c>
      <c r="I11" s="68">
        <v>2290200</v>
      </c>
      <c r="J11" s="30"/>
    </row>
    <row r="12" spans="1:11">
      <c r="A12" s="71"/>
      <c r="B12" s="64"/>
      <c r="C12" s="73"/>
      <c r="D12" s="66"/>
      <c r="E12" s="66"/>
      <c r="F12" s="71" t="s">
        <v>102</v>
      </c>
      <c r="G12" s="11"/>
      <c r="H12" s="66">
        <v>1558400</v>
      </c>
      <c r="I12" s="68">
        <v>1558400</v>
      </c>
      <c r="J12" s="30"/>
    </row>
    <row r="13" spans="1:11">
      <c r="A13" s="71"/>
      <c r="B13" s="64"/>
      <c r="C13" s="73"/>
      <c r="D13" s="66"/>
      <c r="E13" s="66"/>
      <c r="F13" s="71" t="s">
        <v>103</v>
      </c>
      <c r="G13" s="11"/>
      <c r="H13" s="66">
        <v>1506080</v>
      </c>
      <c r="I13" s="68">
        <v>1506080</v>
      </c>
      <c r="J13" s="30"/>
    </row>
    <row r="14" spans="1:11">
      <c r="A14" s="72" t="s">
        <v>55</v>
      </c>
      <c r="B14" s="64"/>
      <c r="C14" s="73"/>
      <c r="D14" s="66"/>
      <c r="E14" s="66"/>
      <c r="F14" s="71"/>
      <c r="G14" s="11"/>
      <c r="H14" s="66"/>
      <c r="I14" s="68"/>
      <c r="J14" s="30"/>
    </row>
    <row r="15" spans="1:11">
      <c r="A15" s="71" t="s">
        <v>56</v>
      </c>
      <c r="B15" s="64"/>
      <c r="C15" s="73"/>
      <c r="D15" s="66">
        <f>25200+231600+1002130+51060</f>
        <v>1309990</v>
      </c>
      <c r="E15" s="66">
        <v>1177990</v>
      </c>
      <c r="F15" s="30"/>
      <c r="G15" s="11"/>
      <c r="H15" s="66"/>
      <c r="I15" s="68"/>
      <c r="J15" s="30"/>
    </row>
    <row r="16" spans="1:11">
      <c r="A16" s="71" t="s">
        <v>57</v>
      </c>
      <c r="B16" s="64"/>
      <c r="C16" s="73"/>
      <c r="D16" s="66"/>
      <c r="E16" s="66">
        <v>0</v>
      </c>
      <c r="F16" s="30"/>
      <c r="G16" s="11"/>
      <c r="H16" s="66"/>
      <c r="I16" s="68"/>
      <c r="J16" s="30"/>
    </row>
    <row r="17" spans="1:10">
      <c r="A17" s="71" t="s">
        <v>104</v>
      </c>
      <c r="B17" s="64"/>
      <c r="C17" s="73"/>
      <c r="D17" s="66">
        <f>49000+38000+3198000</f>
        <v>3285000</v>
      </c>
      <c r="E17" s="66">
        <v>3285000</v>
      </c>
      <c r="F17" s="30"/>
      <c r="G17" s="11"/>
      <c r="H17" s="66"/>
      <c r="I17" s="68"/>
      <c r="J17" s="30"/>
    </row>
    <row r="18" spans="1:10">
      <c r="A18" s="71" t="s">
        <v>95</v>
      </c>
      <c r="B18" s="64"/>
      <c r="C18" s="73"/>
      <c r="D18" s="66">
        <v>30350</v>
      </c>
      <c r="E18" s="66">
        <v>15400</v>
      </c>
      <c r="F18" s="30"/>
      <c r="G18" s="11"/>
      <c r="H18" s="66"/>
      <c r="I18" s="68"/>
      <c r="J18" s="30"/>
    </row>
    <row r="19" spans="1:10">
      <c r="A19" s="71" t="s">
        <v>96</v>
      </c>
      <c r="B19" s="64"/>
      <c r="C19" s="73"/>
      <c r="D19" s="66">
        <f>1823240+209000</f>
        <v>2032240</v>
      </c>
      <c r="E19" s="66">
        <v>1318240</v>
      </c>
      <c r="F19" s="30"/>
      <c r="G19" s="11"/>
      <c r="H19" s="66"/>
      <c r="I19" s="68"/>
      <c r="J19" s="30"/>
    </row>
    <row r="20" spans="1:10">
      <c r="A20" s="71" t="s">
        <v>97</v>
      </c>
      <c r="B20" s="64"/>
      <c r="C20" s="73"/>
      <c r="D20" s="66">
        <f>21995+9000+102490</f>
        <v>133485</v>
      </c>
      <c r="E20" s="66">
        <v>115485</v>
      </c>
      <c r="F20" s="30"/>
      <c r="G20" s="11"/>
      <c r="H20" s="66"/>
      <c r="I20" s="68"/>
      <c r="J20" s="30"/>
    </row>
    <row r="21" spans="1:10">
      <c r="A21" s="71" t="s">
        <v>98</v>
      </c>
      <c r="B21" s="64"/>
      <c r="C21" s="73"/>
      <c r="D21" s="66">
        <v>82000</v>
      </c>
      <c r="E21" s="66">
        <v>82000</v>
      </c>
      <c r="F21" s="30"/>
      <c r="G21" s="11"/>
      <c r="H21" s="66"/>
      <c r="I21" s="68"/>
      <c r="J21" s="30"/>
    </row>
    <row r="22" spans="1:10">
      <c r="A22" s="71" t="s">
        <v>99</v>
      </c>
      <c r="B22" s="64"/>
      <c r="C22" s="73"/>
      <c r="D22" s="66">
        <v>74800</v>
      </c>
      <c r="E22" s="66">
        <v>74800</v>
      </c>
      <c r="F22" s="30"/>
      <c r="G22" s="11"/>
      <c r="H22" s="66"/>
      <c r="I22" s="68"/>
      <c r="J22" s="30"/>
    </row>
    <row r="23" spans="1:10">
      <c r="A23" s="71" t="s">
        <v>100</v>
      </c>
      <c r="B23" s="64"/>
      <c r="C23" s="73"/>
      <c r="D23" s="66">
        <v>41650</v>
      </c>
      <c r="E23" s="66">
        <v>41650</v>
      </c>
      <c r="F23" s="30"/>
      <c r="G23" s="11"/>
      <c r="H23" s="66"/>
      <c r="I23" s="68"/>
      <c r="J23" s="30"/>
    </row>
    <row r="24" spans="1:10">
      <c r="A24" s="71" t="s">
        <v>101</v>
      </c>
      <c r="B24" s="64"/>
      <c r="C24" s="73"/>
      <c r="D24" s="66">
        <f>160700+341980+375850+85600</f>
        <v>964130</v>
      </c>
      <c r="E24" s="66">
        <v>945330</v>
      </c>
      <c r="F24" s="30"/>
      <c r="G24" s="11"/>
      <c r="H24" s="66"/>
      <c r="I24" s="68"/>
      <c r="J24" s="30"/>
    </row>
    <row r="25" spans="1:10">
      <c r="A25" s="71"/>
      <c r="B25" s="64"/>
      <c r="C25" s="73"/>
      <c r="D25" s="66"/>
      <c r="E25" s="66"/>
      <c r="F25" s="30"/>
      <c r="G25" s="11"/>
      <c r="H25" s="66"/>
      <c r="I25" s="68"/>
      <c r="J25" s="30"/>
    </row>
    <row r="26" spans="1:10">
      <c r="A26" s="74"/>
      <c r="B26" s="75" t="s">
        <v>58</v>
      </c>
      <c r="C26" s="76"/>
      <c r="D26" s="77">
        <f>SUM(D9:D25)</f>
        <v>12404645</v>
      </c>
      <c r="E26" s="77">
        <f>SUM(E10:E24)</f>
        <v>10450895</v>
      </c>
      <c r="F26" s="78"/>
      <c r="G26" s="79"/>
      <c r="H26" s="77">
        <f>SUM(H9:H20)</f>
        <v>12404645</v>
      </c>
      <c r="I26" s="80">
        <f>SUM(I9:I25)</f>
        <v>10450895</v>
      </c>
      <c r="J26" s="30"/>
    </row>
    <row r="29" spans="1:10">
      <c r="A29" s="4"/>
      <c r="D29" s="1"/>
      <c r="E29" s="1"/>
      <c r="H29" s="1"/>
    </row>
    <row r="30" spans="1:10">
      <c r="A30" s="4"/>
      <c r="D30" s="1"/>
      <c r="E30" s="1"/>
      <c r="H30" s="1"/>
    </row>
    <row r="31" spans="1:10">
      <c r="A31" s="4"/>
      <c r="D31" s="1"/>
      <c r="E31" s="1"/>
      <c r="H31" s="1"/>
    </row>
    <row r="32" spans="1:10">
      <c r="A32" s="4"/>
      <c r="D32" s="1"/>
      <c r="E32" s="1"/>
      <c r="H32" s="1"/>
    </row>
    <row r="33" spans="1:8">
      <c r="A33" s="4"/>
      <c r="D33" s="1"/>
      <c r="E33" s="1"/>
      <c r="H33" s="1"/>
    </row>
    <row r="34" spans="1:8">
      <c r="A34" s="4"/>
      <c r="D34" s="1"/>
      <c r="E34" s="1"/>
      <c r="H34" s="1"/>
    </row>
    <row r="35" spans="1:8">
      <c r="A35" s="4"/>
      <c r="D35" s="1"/>
      <c r="E35" s="1"/>
      <c r="H35" s="1"/>
    </row>
    <row r="36" spans="1:8">
      <c r="A36" s="4"/>
      <c r="D36" s="1"/>
      <c r="E36" s="1"/>
      <c r="H36" s="1"/>
    </row>
    <row r="37" spans="1:8">
      <c r="A37" s="4"/>
      <c r="D37" s="1"/>
      <c r="E37" s="1"/>
      <c r="H37" s="1"/>
    </row>
  </sheetData>
  <mergeCells count="10">
    <mergeCell ref="F8:G8"/>
    <mergeCell ref="A8:C8"/>
    <mergeCell ref="F6:I6"/>
    <mergeCell ref="A1:I1"/>
    <mergeCell ref="A2:I2"/>
    <mergeCell ref="A3:I3"/>
    <mergeCell ref="A6:C7"/>
    <mergeCell ref="D6:E7"/>
    <mergeCell ref="F7:G7"/>
    <mergeCell ref="H7:I7"/>
  </mergeCells>
  <pageMargins left="0.85" right="0.2" top="0.75" bottom="0.75" header="0.3" footer="0.3"/>
  <pageSetup paperSize="9" scale="88" fitToHeight="0" orientation="portrait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70C0"/>
  </sheetPr>
  <dimension ref="A1:N17"/>
  <sheetViews>
    <sheetView topLeftCell="A4" workbookViewId="0">
      <selection activeCell="H22" sqref="H22"/>
    </sheetView>
  </sheetViews>
  <sheetFormatPr defaultRowHeight="24"/>
  <cols>
    <col min="1" max="1" width="5.5" customWidth="1"/>
    <col min="5" max="5" width="7.125" customWidth="1"/>
    <col min="8" max="8" width="2.125" customWidth="1"/>
    <col min="9" max="9" width="14.625" customWidth="1"/>
    <col min="10" max="10" width="1.125" customWidth="1"/>
    <col min="11" max="11" width="14.375" customWidth="1"/>
  </cols>
  <sheetData>
    <row r="1" spans="1:14">
      <c r="A1" s="176" t="s">
        <v>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</row>
    <row r="2" spans="1:14">
      <c r="A2" s="176" t="s">
        <v>60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</row>
    <row r="3" spans="1:14">
      <c r="A3" s="176" t="s">
        <v>50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</row>
    <row r="4" spans="1:14" ht="15.75" customHeight="1"/>
    <row r="5" spans="1:14">
      <c r="A5" s="4" t="s">
        <v>61</v>
      </c>
    </row>
    <row r="6" spans="1:14">
      <c r="B6" s="35"/>
      <c r="C6" s="5"/>
      <c r="H6" s="1"/>
      <c r="I6" s="26">
        <v>2561</v>
      </c>
      <c r="J6" s="37"/>
      <c r="K6" s="26">
        <v>2560</v>
      </c>
      <c r="L6" s="1"/>
    </row>
    <row r="7" spans="1:14">
      <c r="B7" s="54" t="s">
        <v>84</v>
      </c>
      <c r="C7" s="54"/>
      <c r="D7" s="54"/>
      <c r="E7" s="54"/>
      <c r="F7" s="54"/>
      <c r="G7" s="54"/>
      <c r="H7" s="54"/>
      <c r="I7" s="55">
        <v>0</v>
      </c>
      <c r="J7" s="55"/>
      <c r="K7" s="58">
        <v>0</v>
      </c>
      <c r="L7" s="1"/>
    </row>
    <row r="8" spans="1:14">
      <c r="B8" s="54" t="s">
        <v>85</v>
      </c>
      <c r="C8" s="54"/>
      <c r="D8" s="54"/>
      <c r="E8" s="54"/>
      <c r="F8" s="54" t="s">
        <v>86</v>
      </c>
      <c r="G8" s="54"/>
      <c r="H8" s="54"/>
      <c r="I8" s="55">
        <v>322039.64</v>
      </c>
      <c r="J8" s="55"/>
      <c r="K8" s="55">
        <v>157431.22</v>
      </c>
    </row>
    <row r="9" spans="1:14">
      <c r="B9" s="54" t="s">
        <v>85</v>
      </c>
      <c r="C9" s="54"/>
      <c r="D9" s="54"/>
      <c r="E9" s="54"/>
      <c r="F9" s="54" t="s">
        <v>87</v>
      </c>
      <c r="G9" s="54"/>
      <c r="H9" s="54"/>
      <c r="I9" s="55">
        <v>4349.92</v>
      </c>
      <c r="J9" s="55"/>
      <c r="K9" s="55">
        <v>4333.66</v>
      </c>
    </row>
    <row r="10" spans="1:14">
      <c r="B10" s="54" t="s">
        <v>85</v>
      </c>
      <c r="C10" s="54"/>
      <c r="D10" s="54"/>
      <c r="E10" s="54"/>
      <c r="F10" s="54" t="s">
        <v>88</v>
      </c>
      <c r="G10" s="54"/>
      <c r="H10" s="54"/>
      <c r="I10" s="55">
        <v>22041849.43</v>
      </c>
      <c r="J10" s="55"/>
      <c r="K10" s="55">
        <v>19575449.030000001</v>
      </c>
    </row>
    <row r="11" spans="1:14">
      <c r="B11" s="54" t="s">
        <v>89</v>
      </c>
      <c r="C11" s="54"/>
      <c r="D11" s="54"/>
      <c r="E11" s="54"/>
      <c r="F11" s="54" t="s">
        <v>90</v>
      </c>
      <c r="G11" s="54"/>
      <c r="H11" s="54"/>
      <c r="I11" s="55">
        <v>5632897.9500000002</v>
      </c>
      <c r="J11" s="55"/>
      <c r="K11" s="55">
        <v>5574367.0899999999</v>
      </c>
      <c r="M11" s="8"/>
      <c r="N11" s="8"/>
    </row>
    <row r="12" spans="1:14">
      <c r="B12" s="54" t="s">
        <v>91</v>
      </c>
      <c r="C12" s="54"/>
      <c r="D12" s="54"/>
      <c r="E12" s="54"/>
      <c r="F12" s="54" t="s">
        <v>92</v>
      </c>
      <c r="G12" s="54"/>
      <c r="H12" s="54"/>
      <c r="I12" s="55">
        <v>294254.09000000003</v>
      </c>
      <c r="J12" s="55"/>
      <c r="K12" s="55">
        <v>283169.25</v>
      </c>
      <c r="M12" s="10"/>
      <c r="N12" s="10"/>
    </row>
    <row r="13" spans="1:14" ht="21.75" customHeight="1">
      <c r="B13" s="54" t="s">
        <v>93</v>
      </c>
      <c r="C13" s="54"/>
      <c r="D13" s="54"/>
      <c r="E13" s="54"/>
      <c r="F13" s="54" t="s">
        <v>94</v>
      </c>
      <c r="G13" s="54"/>
      <c r="H13" s="54"/>
      <c r="I13" s="55">
        <v>1039482.28</v>
      </c>
      <c r="J13" s="59"/>
      <c r="K13" s="55">
        <v>1039482.28</v>
      </c>
    </row>
    <row r="14" spans="1:14" ht="24.75" thickBot="1">
      <c r="A14" s="1"/>
      <c r="B14" s="54"/>
      <c r="C14" s="54"/>
      <c r="D14" s="54"/>
      <c r="E14" s="54"/>
      <c r="F14" s="54"/>
      <c r="G14" s="56" t="s">
        <v>58</v>
      </c>
      <c r="H14" s="54"/>
      <c r="I14" s="57">
        <f>SUM(I7:I13)</f>
        <v>29334873.309999999</v>
      </c>
      <c r="J14" s="60"/>
      <c r="K14" s="57">
        <f>SUM(K7:K13)</f>
        <v>26634232.530000001</v>
      </c>
    </row>
    <row r="15" spans="1:14" ht="24.75" thickTop="1">
      <c r="A15" s="1"/>
      <c r="B15" s="54"/>
      <c r="C15" s="54"/>
      <c r="D15" s="54"/>
      <c r="E15" s="54"/>
      <c r="F15" s="54"/>
      <c r="G15" s="56"/>
      <c r="H15" s="54"/>
      <c r="I15" s="60"/>
      <c r="J15" s="60"/>
      <c r="K15" s="60"/>
    </row>
    <row r="16" spans="1:14">
      <c r="A16" s="1"/>
      <c r="B16" s="54"/>
      <c r="C16" s="54"/>
      <c r="D16" s="54"/>
      <c r="E16" s="54"/>
      <c r="F16" s="54"/>
      <c r="G16" s="56"/>
      <c r="H16" s="54"/>
      <c r="I16" s="60"/>
      <c r="J16" s="60"/>
      <c r="K16" s="60"/>
    </row>
    <row r="17" spans="1:11">
      <c r="A17" s="1"/>
      <c r="B17" s="54"/>
      <c r="C17" s="54"/>
      <c r="D17" s="54"/>
      <c r="E17" s="54"/>
      <c r="F17" s="54"/>
      <c r="G17" s="54"/>
      <c r="H17" s="54"/>
      <c r="I17" s="54"/>
      <c r="J17" s="54"/>
      <c r="K17" s="54"/>
    </row>
  </sheetData>
  <mergeCells count="3">
    <mergeCell ref="A1:K1"/>
    <mergeCell ref="A2:K2"/>
    <mergeCell ref="A3:K3"/>
  </mergeCells>
  <pageMargins left="0.7" right="0.7" top="0.75" bottom="0.75" header="0.3" footer="0.3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-0.249977111117893"/>
    <pageSetUpPr fitToPage="1"/>
  </sheetPr>
  <dimension ref="A1:J27"/>
  <sheetViews>
    <sheetView view="pageBreakPreview" zoomScaleNormal="100" zoomScaleSheetLayoutView="100" workbookViewId="0">
      <selection activeCell="H9" sqref="H9:H10"/>
    </sheetView>
  </sheetViews>
  <sheetFormatPr defaultRowHeight="24"/>
  <cols>
    <col min="5" max="6" width="9.125" bestFit="1" customWidth="1"/>
    <col min="7" max="7" width="9.875" bestFit="1" customWidth="1"/>
    <col min="8" max="9" width="9.125" bestFit="1" customWidth="1"/>
    <col min="10" max="10" width="10.375" customWidth="1"/>
  </cols>
  <sheetData>
    <row r="1" spans="1:10">
      <c r="A1" s="176" t="s">
        <v>6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0">
      <c r="A2" s="176" t="s">
        <v>25</v>
      </c>
      <c r="B2" s="176"/>
      <c r="C2" s="176"/>
      <c r="D2" s="176"/>
      <c r="E2" s="176"/>
      <c r="F2" s="176"/>
      <c r="G2" s="176"/>
      <c r="H2" s="176"/>
      <c r="I2" s="176"/>
      <c r="J2" s="176"/>
    </row>
    <row r="3" spans="1:10">
      <c r="A3" s="176" t="s">
        <v>50</v>
      </c>
      <c r="B3" s="176"/>
      <c r="C3" s="176"/>
      <c r="D3" s="176"/>
      <c r="E3" s="176"/>
      <c r="F3" s="176"/>
      <c r="G3" s="176"/>
      <c r="H3" s="176"/>
      <c r="I3" s="176"/>
      <c r="J3" s="176"/>
    </row>
    <row r="4" spans="1:10" ht="18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4" t="s">
        <v>229</v>
      </c>
      <c r="B5" s="4"/>
      <c r="C5" s="1"/>
      <c r="D5" s="1"/>
      <c r="E5" s="1"/>
      <c r="F5" s="1"/>
      <c r="G5" s="1"/>
      <c r="H5" s="1"/>
      <c r="I5" s="1"/>
      <c r="J5" s="1"/>
    </row>
    <row r="6" spans="1:10">
      <c r="A6" s="186" t="s">
        <v>67</v>
      </c>
      <c r="B6" s="187"/>
      <c r="C6" s="187"/>
      <c r="D6" s="188"/>
      <c r="E6" s="181">
        <v>2561</v>
      </c>
      <c r="F6" s="182"/>
      <c r="G6" s="183"/>
      <c r="H6" s="181">
        <v>2560</v>
      </c>
      <c r="I6" s="182"/>
      <c r="J6" s="183"/>
    </row>
    <row r="7" spans="1:10">
      <c r="A7" s="189"/>
      <c r="B7" s="190"/>
      <c r="C7" s="190"/>
      <c r="D7" s="191"/>
      <c r="E7" s="197" t="s">
        <v>68</v>
      </c>
      <c r="F7" s="195" t="s">
        <v>69</v>
      </c>
      <c r="G7" s="195" t="s">
        <v>70</v>
      </c>
      <c r="H7" s="197" t="s">
        <v>68</v>
      </c>
      <c r="I7" s="195" t="s">
        <v>69</v>
      </c>
      <c r="J7" s="195" t="s">
        <v>70</v>
      </c>
    </row>
    <row r="8" spans="1:10">
      <c r="A8" s="192"/>
      <c r="B8" s="193"/>
      <c r="C8" s="193"/>
      <c r="D8" s="194"/>
      <c r="E8" s="198"/>
      <c r="F8" s="196"/>
      <c r="G8" s="196"/>
      <c r="H8" s="198"/>
      <c r="I8" s="196"/>
      <c r="J8" s="196"/>
    </row>
    <row r="9" spans="1:10" ht="24" customHeight="1">
      <c r="A9" s="186" t="s">
        <v>1</v>
      </c>
      <c r="B9" s="187"/>
      <c r="C9" s="187"/>
      <c r="D9" s="188"/>
      <c r="E9" s="195" t="s">
        <v>107</v>
      </c>
      <c r="F9" s="46" t="s">
        <v>105</v>
      </c>
      <c r="G9" s="82">
        <v>0</v>
      </c>
      <c r="H9" s="195" t="s">
        <v>107</v>
      </c>
      <c r="I9" s="46" t="s">
        <v>105</v>
      </c>
      <c r="J9" s="82">
        <v>0</v>
      </c>
    </row>
    <row r="10" spans="1:10">
      <c r="A10" s="192"/>
      <c r="B10" s="193"/>
      <c r="C10" s="193"/>
      <c r="D10" s="194"/>
      <c r="E10" s="196"/>
      <c r="F10" s="83">
        <v>0</v>
      </c>
      <c r="G10" s="83">
        <v>0</v>
      </c>
      <c r="H10" s="196"/>
      <c r="I10" s="83">
        <v>0</v>
      </c>
      <c r="J10" s="83">
        <v>0</v>
      </c>
    </row>
    <row r="11" spans="1:10">
      <c r="A11" s="181" t="s">
        <v>58</v>
      </c>
      <c r="B11" s="182"/>
      <c r="C11" s="182"/>
      <c r="D11" s="182"/>
      <c r="E11" s="183"/>
      <c r="F11" s="43" t="s">
        <v>105</v>
      </c>
      <c r="G11" s="84">
        <f>SUM(G9:G10)</f>
        <v>0</v>
      </c>
      <c r="H11" s="85"/>
      <c r="I11" s="43" t="s">
        <v>105</v>
      </c>
      <c r="J11" s="84">
        <f>SUM(J9:J10)</f>
        <v>0</v>
      </c>
    </row>
    <row r="12" spans="1:10">
      <c r="A12" s="186" t="s">
        <v>2</v>
      </c>
      <c r="B12" s="187"/>
      <c r="C12" s="187"/>
      <c r="D12" s="187"/>
      <c r="E12" s="46">
        <v>2550</v>
      </c>
      <c r="F12" s="46" t="s">
        <v>105</v>
      </c>
      <c r="G12" s="89">
        <v>0</v>
      </c>
      <c r="H12" s="46">
        <v>2550</v>
      </c>
      <c r="I12" s="46">
        <v>12</v>
      </c>
      <c r="J12" s="89">
        <v>392</v>
      </c>
    </row>
    <row r="13" spans="1:10">
      <c r="A13" s="189"/>
      <c r="B13" s="190"/>
      <c r="C13" s="190"/>
      <c r="D13" s="190"/>
      <c r="E13" s="86">
        <v>2551</v>
      </c>
      <c r="F13" s="86" t="s">
        <v>105</v>
      </c>
      <c r="G13" s="63">
        <v>0</v>
      </c>
      <c r="H13" s="86">
        <v>2551</v>
      </c>
      <c r="I13" s="86">
        <v>16</v>
      </c>
      <c r="J13" s="63">
        <v>467.7</v>
      </c>
    </row>
    <row r="14" spans="1:10">
      <c r="A14" s="47"/>
      <c r="B14" s="44"/>
      <c r="C14" s="44"/>
      <c r="D14" s="44"/>
      <c r="E14" s="86">
        <v>2552</v>
      </c>
      <c r="F14" s="86" t="s">
        <v>105</v>
      </c>
      <c r="G14" s="63">
        <v>0</v>
      </c>
      <c r="H14" s="86">
        <v>2552</v>
      </c>
      <c r="I14" s="86">
        <v>16</v>
      </c>
      <c r="J14" s="63">
        <v>467.7</v>
      </c>
    </row>
    <row r="15" spans="1:10">
      <c r="A15" s="47"/>
      <c r="B15" s="44"/>
      <c r="C15" s="44"/>
      <c r="D15" s="44"/>
      <c r="E15" s="86">
        <v>2553</v>
      </c>
      <c r="F15" s="86" t="s">
        <v>105</v>
      </c>
      <c r="G15" s="63">
        <v>0</v>
      </c>
      <c r="H15" s="86">
        <v>2553</v>
      </c>
      <c r="I15" s="86" t="s">
        <v>105</v>
      </c>
      <c r="J15" s="63">
        <v>0</v>
      </c>
    </row>
    <row r="16" spans="1:10">
      <c r="A16" s="47"/>
      <c r="B16" s="44"/>
      <c r="C16" s="44"/>
      <c r="D16" s="44"/>
      <c r="E16" s="86">
        <v>2554</v>
      </c>
      <c r="F16" s="86" t="s">
        <v>105</v>
      </c>
      <c r="G16" s="63">
        <v>0</v>
      </c>
      <c r="H16" s="86">
        <v>2554</v>
      </c>
      <c r="I16" s="86">
        <v>4</v>
      </c>
      <c r="J16" s="63">
        <v>217.8</v>
      </c>
    </row>
    <row r="17" spans="1:10">
      <c r="A17" s="47"/>
      <c r="B17" s="44"/>
      <c r="C17" s="44"/>
      <c r="D17" s="44"/>
      <c r="E17" s="86">
        <v>2555</v>
      </c>
      <c r="F17" s="86" t="s">
        <v>105</v>
      </c>
      <c r="G17" s="63">
        <v>0</v>
      </c>
      <c r="H17" s="86">
        <v>2555</v>
      </c>
      <c r="I17" s="86">
        <v>14</v>
      </c>
      <c r="J17" s="63">
        <v>408.3</v>
      </c>
    </row>
    <row r="18" spans="1:10">
      <c r="A18" s="47"/>
      <c r="B18" s="44"/>
      <c r="C18" s="44"/>
      <c r="D18" s="44"/>
      <c r="E18" s="86">
        <v>2556</v>
      </c>
      <c r="F18" s="86" t="s">
        <v>105</v>
      </c>
      <c r="G18" s="63">
        <v>0</v>
      </c>
      <c r="H18" s="86">
        <v>2556</v>
      </c>
      <c r="I18" s="86">
        <v>20</v>
      </c>
      <c r="J18" s="63">
        <v>615.4</v>
      </c>
    </row>
    <row r="19" spans="1:10">
      <c r="A19" s="47"/>
      <c r="B19" s="44"/>
      <c r="C19" s="44"/>
      <c r="D19" s="44"/>
      <c r="E19" s="86">
        <v>2557</v>
      </c>
      <c r="F19" s="86" t="s">
        <v>105</v>
      </c>
      <c r="G19" s="63">
        <v>0</v>
      </c>
      <c r="H19" s="86">
        <v>2557</v>
      </c>
      <c r="I19" s="86" t="s">
        <v>105</v>
      </c>
      <c r="J19" s="63">
        <v>0</v>
      </c>
    </row>
    <row r="20" spans="1:10">
      <c r="A20" s="47"/>
      <c r="B20" s="44"/>
      <c r="C20" s="44"/>
      <c r="D20" s="44"/>
      <c r="E20" s="86">
        <v>2558</v>
      </c>
      <c r="F20" s="86" t="s">
        <v>105</v>
      </c>
      <c r="G20" s="63">
        <v>0</v>
      </c>
      <c r="H20" s="86">
        <v>2558</v>
      </c>
      <c r="I20" s="86">
        <v>45</v>
      </c>
      <c r="J20" s="63">
        <v>1441.7</v>
      </c>
    </row>
    <row r="21" spans="1:10" ht="24" customHeight="1">
      <c r="A21" s="189"/>
      <c r="B21" s="190"/>
      <c r="C21" s="190"/>
      <c r="D21" s="190"/>
      <c r="E21" s="199" t="s">
        <v>107</v>
      </c>
      <c r="F21" s="86">
        <v>54</v>
      </c>
      <c r="G21" s="88">
        <v>1578.1</v>
      </c>
      <c r="H21" s="199" t="s">
        <v>107</v>
      </c>
      <c r="I21" s="86">
        <v>100</v>
      </c>
      <c r="J21" s="88">
        <v>3009.7</v>
      </c>
    </row>
    <row r="22" spans="1:10">
      <c r="A22" s="189"/>
      <c r="B22" s="190"/>
      <c r="C22" s="190"/>
      <c r="D22" s="190"/>
      <c r="E22" s="196"/>
      <c r="F22" s="45">
        <v>64</v>
      </c>
      <c r="G22" s="83">
        <v>2282.3000000000002</v>
      </c>
      <c r="H22" s="196"/>
      <c r="I22" s="86">
        <v>140</v>
      </c>
      <c r="J22" s="83">
        <v>4827.5</v>
      </c>
    </row>
    <row r="23" spans="1:10">
      <c r="A23" s="181" t="s">
        <v>58</v>
      </c>
      <c r="B23" s="182"/>
      <c r="C23" s="182"/>
      <c r="D23" s="182"/>
      <c r="E23" s="183"/>
      <c r="F23" s="43">
        <f>SUM(F21:F22)</f>
        <v>118</v>
      </c>
      <c r="G23" s="87">
        <f>SUM(G21:G22)</f>
        <v>3860.4</v>
      </c>
      <c r="H23" s="85"/>
      <c r="I23" s="43">
        <f>SUM(I12:I22)</f>
        <v>367</v>
      </c>
      <c r="J23" s="84">
        <f>SUM(J12:J22)</f>
        <v>11847.8</v>
      </c>
    </row>
    <row r="24" spans="1:10" ht="24" customHeight="1">
      <c r="A24" s="186" t="s">
        <v>71</v>
      </c>
      <c r="B24" s="187"/>
      <c r="C24" s="187"/>
      <c r="D24" s="188"/>
      <c r="E24" s="195" t="s">
        <v>107</v>
      </c>
      <c r="F24" s="46" t="s">
        <v>105</v>
      </c>
      <c r="G24" s="82">
        <v>0</v>
      </c>
      <c r="H24" s="195" t="s">
        <v>107</v>
      </c>
      <c r="I24" s="46" t="s">
        <v>105</v>
      </c>
      <c r="J24" s="82">
        <v>0</v>
      </c>
    </row>
    <row r="25" spans="1:10">
      <c r="A25" s="192"/>
      <c r="B25" s="193"/>
      <c r="C25" s="193"/>
      <c r="D25" s="194"/>
      <c r="E25" s="196"/>
      <c r="F25" s="83">
        <v>0</v>
      </c>
      <c r="G25" s="83">
        <v>0</v>
      </c>
      <c r="H25" s="196"/>
      <c r="I25" s="83">
        <v>0</v>
      </c>
      <c r="J25" s="83">
        <v>0</v>
      </c>
    </row>
    <row r="26" spans="1:10">
      <c r="A26" s="181" t="s">
        <v>58</v>
      </c>
      <c r="B26" s="182"/>
      <c r="C26" s="182"/>
      <c r="D26" s="182"/>
      <c r="E26" s="183"/>
      <c r="F26" s="43" t="s">
        <v>105</v>
      </c>
      <c r="G26" s="84">
        <f>SUM(G24:G25)</f>
        <v>0</v>
      </c>
      <c r="H26" s="33"/>
      <c r="I26" s="43" t="s">
        <v>105</v>
      </c>
      <c r="J26" s="84">
        <f>SUM(J24:J25)</f>
        <v>0</v>
      </c>
    </row>
    <row r="27" spans="1:10">
      <c r="A27" s="181" t="s">
        <v>66</v>
      </c>
      <c r="B27" s="182"/>
      <c r="C27" s="182"/>
      <c r="D27" s="182"/>
      <c r="E27" s="183"/>
      <c r="F27" s="43">
        <v>118</v>
      </c>
      <c r="G27" s="87">
        <f>SUM(G23)</f>
        <v>3860.4</v>
      </c>
      <c r="H27" s="85"/>
      <c r="I27" s="43">
        <v>367</v>
      </c>
      <c r="J27" s="87">
        <f>SUM(J23)</f>
        <v>11847.8</v>
      </c>
    </row>
  </sheetData>
  <mergeCells count="26">
    <mergeCell ref="A27:E27"/>
    <mergeCell ref="A24:D25"/>
    <mergeCell ref="E24:E25"/>
    <mergeCell ref="A23:E23"/>
    <mergeCell ref="A11:E11"/>
    <mergeCell ref="A26:E26"/>
    <mergeCell ref="A21:D22"/>
    <mergeCell ref="E21:E22"/>
    <mergeCell ref="H21:H22"/>
    <mergeCell ref="H24:H25"/>
    <mergeCell ref="A9:D10"/>
    <mergeCell ref="E9:E10"/>
    <mergeCell ref="H9:H10"/>
    <mergeCell ref="A12:D13"/>
    <mergeCell ref="A1:J1"/>
    <mergeCell ref="A2:J2"/>
    <mergeCell ref="A3:J3"/>
    <mergeCell ref="H6:J6"/>
    <mergeCell ref="E6:G6"/>
    <mergeCell ref="A6:D8"/>
    <mergeCell ref="J7:J8"/>
    <mergeCell ref="E7:E8"/>
    <mergeCell ref="F7:F8"/>
    <mergeCell ref="G7:G8"/>
    <mergeCell ref="H7:H8"/>
    <mergeCell ref="I7:I8"/>
  </mergeCells>
  <pageMargins left="0.7" right="0.7" top="0.75" bottom="0.75" header="0.3" footer="0.3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J11"/>
  <sheetViews>
    <sheetView view="pageBreakPreview" zoomScaleNormal="100" zoomScaleSheetLayoutView="100" workbookViewId="0">
      <selection activeCell="H12" sqref="H12"/>
    </sheetView>
  </sheetViews>
  <sheetFormatPr defaultRowHeight="24"/>
  <cols>
    <col min="7" max="7" width="5.625" customWidth="1"/>
    <col min="8" max="8" width="13.125" customWidth="1"/>
    <col min="9" max="9" width="3.125" customWidth="1"/>
    <col min="10" max="10" width="13.5" customWidth="1"/>
  </cols>
  <sheetData>
    <row r="1" spans="1:10">
      <c r="A1" s="176" t="s">
        <v>6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0">
      <c r="A2" s="176" t="s">
        <v>25</v>
      </c>
      <c r="B2" s="176"/>
      <c r="C2" s="176"/>
      <c r="D2" s="176"/>
      <c r="E2" s="176"/>
      <c r="F2" s="176"/>
      <c r="G2" s="176"/>
      <c r="H2" s="176"/>
      <c r="I2" s="176"/>
      <c r="J2" s="176"/>
    </row>
    <row r="3" spans="1:10">
      <c r="A3" s="176" t="s">
        <v>50</v>
      </c>
      <c r="B3" s="176"/>
      <c r="C3" s="176"/>
      <c r="D3" s="176"/>
      <c r="E3" s="176"/>
      <c r="F3" s="176"/>
      <c r="G3" s="176"/>
      <c r="H3" s="176"/>
      <c r="I3" s="176"/>
      <c r="J3" s="176"/>
    </row>
    <row r="4" spans="1:10" ht="12" customHeight="1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4" t="s">
        <v>230</v>
      </c>
      <c r="B5" s="1"/>
      <c r="C5" s="1"/>
      <c r="D5" s="1"/>
      <c r="E5" s="1"/>
      <c r="F5" s="1"/>
      <c r="G5" s="1"/>
    </row>
    <row r="6" spans="1:10" ht="24.75" customHeight="1">
      <c r="A6" s="4"/>
      <c r="B6" s="1"/>
      <c r="C6" s="1"/>
      <c r="D6" s="1"/>
      <c r="E6" s="1"/>
      <c r="F6" s="1"/>
      <c r="G6" s="1"/>
      <c r="H6" s="26">
        <v>2561</v>
      </c>
      <c r="I6" s="27"/>
      <c r="J6" s="26">
        <v>2560</v>
      </c>
    </row>
    <row r="7" spans="1:10">
      <c r="A7" s="1"/>
      <c r="B7" s="1" t="s">
        <v>109</v>
      </c>
      <c r="C7" s="1"/>
      <c r="D7" s="1"/>
      <c r="E7" s="1"/>
      <c r="F7" s="1"/>
      <c r="G7" s="1"/>
      <c r="H7" s="6">
        <v>7240</v>
      </c>
      <c r="I7" s="1"/>
      <c r="J7" s="6">
        <v>4600</v>
      </c>
    </row>
    <row r="8" spans="1:10">
      <c r="A8" s="1"/>
      <c r="B8" s="1" t="s">
        <v>108</v>
      </c>
      <c r="C8" s="1"/>
      <c r="D8" s="1"/>
      <c r="E8" s="1"/>
      <c r="F8" s="1"/>
      <c r="G8" s="1"/>
      <c r="H8" s="6">
        <v>108188</v>
      </c>
      <c r="I8" s="1"/>
      <c r="J8" s="6">
        <v>58982</v>
      </c>
    </row>
    <row r="9" spans="1:10">
      <c r="A9" s="1"/>
      <c r="B9" s="1"/>
      <c r="C9" s="1"/>
      <c r="D9" s="1"/>
      <c r="E9" s="1"/>
      <c r="F9" s="1"/>
      <c r="G9" s="1"/>
      <c r="H9" s="7"/>
      <c r="I9" s="1"/>
      <c r="J9" s="7"/>
    </row>
    <row r="10" spans="1:10" ht="24.75" thickBot="1">
      <c r="A10" s="1"/>
      <c r="C10" s="1"/>
      <c r="D10" s="4" t="s">
        <v>58</v>
      </c>
      <c r="E10" s="1"/>
      <c r="F10" s="1"/>
      <c r="G10" s="1"/>
      <c r="H10" s="81">
        <f>SUM(H7:H9)</f>
        <v>115428</v>
      </c>
      <c r="I10" s="1"/>
      <c r="J10" s="81">
        <f>SUM(J7:J9)</f>
        <v>63582</v>
      </c>
    </row>
    <row r="11" spans="1:10" ht="24.75" thickTop="1"/>
  </sheetData>
  <mergeCells count="3">
    <mergeCell ref="A1:J1"/>
    <mergeCell ref="A2:J2"/>
    <mergeCell ref="A3:J3"/>
  </mergeCells>
  <pageMargins left="0.7" right="0.7" top="0.75" bottom="0.75" header="0.3" footer="0.3"/>
  <pageSetup paperSize="9" scale="9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2060"/>
  </sheetPr>
  <dimension ref="A1:F34"/>
  <sheetViews>
    <sheetView view="pageBreakPreview" zoomScaleNormal="100" zoomScaleSheetLayoutView="100" workbookViewId="0">
      <selection activeCell="A5" sqref="A5"/>
    </sheetView>
  </sheetViews>
  <sheetFormatPr defaultRowHeight="24"/>
  <cols>
    <col min="1" max="1" width="31.125" customWidth="1"/>
    <col min="6" max="6" width="17.25" customWidth="1"/>
  </cols>
  <sheetData>
    <row r="1" spans="1:6">
      <c r="A1" s="176" t="s">
        <v>6</v>
      </c>
      <c r="B1" s="176"/>
      <c r="C1" s="176"/>
      <c r="D1" s="176"/>
      <c r="E1" s="176"/>
      <c r="F1" s="176"/>
    </row>
    <row r="2" spans="1:6">
      <c r="A2" s="176" t="s">
        <v>25</v>
      </c>
      <c r="B2" s="176"/>
      <c r="C2" s="176"/>
      <c r="D2" s="176"/>
      <c r="E2" s="176"/>
      <c r="F2" s="176"/>
    </row>
    <row r="3" spans="1:6">
      <c r="A3" s="176" t="s">
        <v>50</v>
      </c>
      <c r="B3" s="176"/>
      <c r="C3" s="176"/>
      <c r="D3" s="176"/>
      <c r="E3" s="176"/>
      <c r="F3" s="176"/>
    </row>
    <row r="4" spans="1:6" ht="14.25" customHeight="1">
      <c r="A4" s="1"/>
      <c r="B4" s="1"/>
      <c r="C4" s="1"/>
      <c r="D4" s="1"/>
      <c r="E4" s="1"/>
      <c r="F4" s="1"/>
    </row>
    <row r="5" spans="1:6">
      <c r="A5" s="4" t="s">
        <v>231</v>
      </c>
      <c r="B5" s="1"/>
      <c r="C5" s="1"/>
      <c r="D5" s="1"/>
      <c r="E5" s="1"/>
      <c r="F5" s="1"/>
    </row>
    <row r="6" spans="1:6">
      <c r="A6" s="4" t="s">
        <v>46</v>
      </c>
      <c r="B6" s="1"/>
      <c r="C6" s="1"/>
      <c r="D6" s="1"/>
      <c r="E6" s="1"/>
      <c r="F6" s="1"/>
    </row>
    <row r="7" spans="1:6">
      <c r="A7" s="39" t="s">
        <v>62</v>
      </c>
      <c r="B7" s="181" t="s">
        <v>72</v>
      </c>
      <c r="C7" s="182"/>
      <c r="D7" s="182"/>
      <c r="E7" s="183"/>
      <c r="F7" s="43" t="s">
        <v>11</v>
      </c>
    </row>
    <row r="8" spans="1:6">
      <c r="A8" s="90" t="s">
        <v>120</v>
      </c>
      <c r="B8" s="33" t="s">
        <v>110</v>
      </c>
      <c r="C8" s="40"/>
      <c r="D8" s="40"/>
      <c r="E8" s="41"/>
      <c r="F8" s="91">
        <v>43332</v>
      </c>
    </row>
    <row r="9" spans="1:6">
      <c r="A9" s="90" t="s">
        <v>121</v>
      </c>
      <c r="B9" s="33" t="s">
        <v>111</v>
      </c>
      <c r="C9" s="40"/>
      <c r="D9" s="40"/>
      <c r="E9" s="41"/>
      <c r="F9" s="91">
        <v>22657</v>
      </c>
    </row>
    <row r="10" spans="1:6">
      <c r="A10" s="90" t="s">
        <v>128</v>
      </c>
      <c r="B10" s="33" t="s">
        <v>112</v>
      </c>
      <c r="C10" s="40"/>
      <c r="D10" s="40"/>
      <c r="E10" s="41"/>
      <c r="F10" s="91">
        <v>30167</v>
      </c>
    </row>
    <row r="11" spans="1:6">
      <c r="A11" s="90" t="s">
        <v>127</v>
      </c>
      <c r="B11" s="33" t="s">
        <v>113</v>
      </c>
      <c r="C11" s="40"/>
      <c r="D11" s="40"/>
      <c r="E11" s="41"/>
      <c r="F11" s="92">
        <v>36688</v>
      </c>
    </row>
    <row r="12" spans="1:6">
      <c r="A12" s="90" t="s">
        <v>126</v>
      </c>
      <c r="B12" s="33" t="s">
        <v>114</v>
      </c>
      <c r="C12" s="40"/>
      <c r="D12" s="40"/>
      <c r="E12" s="41"/>
      <c r="F12" s="91">
        <v>9348.64</v>
      </c>
    </row>
    <row r="13" spans="1:6">
      <c r="A13" s="90" t="s">
        <v>125</v>
      </c>
      <c r="B13" s="33" t="s">
        <v>115</v>
      </c>
      <c r="C13" s="40"/>
      <c r="D13" s="40"/>
      <c r="E13" s="41"/>
      <c r="F13" s="91">
        <v>4224</v>
      </c>
    </row>
    <row r="14" spans="1:6">
      <c r="A14" s="90" t="s">
        <v>124</v>
      </c>
      <c r="B14" s="33" t="s">
        <v>116</v>
      </c>
      <c r="C14" s="40"/>
      <c r="D14" s="40"/>
      <c r="E14" s="41"/>
      <c r="F14" s="91">
        <v>50000</v>
      </c>
    </row>
    <row r="15" spans="1:6">
      <c r="A15" s="90" t="s">
        <v>123</v>
      </c>
      <c r="B15" s="33" t="s">
        <v>117</v>
      </c>
      <c r="C15" s="40"/>
      <c r="D15" s="40"/>
      <c r="E15" s="41"/>
      <c r="F15" s="91">
        <v>30000</v>
      </c>
    </row>
    <row r="16" spans="1:6">
      <c r="A16" s="90" t="s">
        <v>122</v>
      </c>
      <c r="B16" s="33" t="s">
        <v>118</v>
      </c>
      <c r="C16" s="40"/>
      <c r="D16" s="40"/>
      <c r="E16" s="41"/>
      <c r="F16" s="91">
        <v>64000</v>
      </c>
    </row>
    <row r="17" spans="1:6">
      <c r="A17" s="90" t="s">
        <v>129</v>
      </c>
      <c r="B17" s="33" t="s">
        <v>119</v>
      </c>
      <c r="C17" s="40"/>
      <c r="D17" s="40"/>
      <c r="E17" s="41"/>
      <c r="F17" s="91">
        <v>36920</v>
      </c>
    </row>
    <row r="18" spans="1:6" ht="24.75" thickBot="1">
      <c r="A18" s="181" t="s">
        <v>58</v>
      </c>
      <c r="B18" s="182"/>
      <c r="C18" s="182"/>
      <c r="D18" s="182"/>
      <c r="E18" s="183"/>
      <c r="F18" s="93">
        <f>SUM(F8:F17)</f>
        <v>327336.64</v>
      </c>
    </row>
    <row r="19" spans="1:6" ht="24.75" thickTop="1">
      <c r="A19" s="44"/>
      <c r="B19" s="44"/>
      <c r="C19" s="44"/>
      <c r="D19" s="44"/>
      <c r="E19" s="44"/>
      <c r="F19" s="38"/>
    </row>
    <row r="20" spans="1:6">
      <c r="A20" s="4" t="s">
        <v>83</v>
      </c>
      <c r="B20" s="1"/>
      <c r="C20" s="1"/>
      <c r="D20" s="1"/>
      <c r="E20" s="1"/>
      <c r="F20" s="1"/>
    </row>
    <row r="21" spans="1:6">
      <c r="A21" s="39" t="s">
        <v>62</v>
      </c>
      <c r="B21" s="181" t="s">
        <v>72</v>
      </c>
      <c r="C21" s="182"/>
      <c r="D21" s="182"/>
      <c r="E21" s="183"/>
      <c r="F21" s="43" t="s">
        <v>11</v>
      </c>
    </row>
    <row r="22" spans="1:6">
      <c r="A22" s="90" t="s">
        <v>120</v>
      </c>
      <c r="B22" s="33" t="s">
        <v>110</v>
      </c>
      <c r="C22" s="40"/>
      <c r="D22" s="40"/>
      <c r="E22" s="41"/>
      <c r="F22" s="91">
        <v>80000</v>
      </c>
    </row>
    <row r="23" spans="1:6">
      <c r="A23" s="90" t="s">
        <v>121</v>
      </c>
      <c r="B23" s="33" t="s">
        <v>111</v>
      </c>
      <c r="C23" s="40"/>
      <c r="D23" s="40"/>
      <c r="E23" s="41"/>
      <c r="F23" s="91">
        <v>23994</v>
      </c>
    </row>
    <row r="24" spans="1:6">
      <c r="A24" s="90" t="s">
        <v>128</v>
      </c>
      <c r="B24" s="33" t="s">
        <v>112</v>
      </c>
      <c r="C24" s="40"/>
      <c r="D24" s="40"/>
      <c r="E24" s="41"/>
      <c r="F24" s="91">
        <v>32650</v>
      </c>
    </row>
    <row r="25" spans="1:6">
      <c r="A25" s="90" t="s">
        <v>127</v>
      </c>
      <c r="B25" s="33" t="s">
        <v>113</v>
      </c>
      <c r="C25" s="40"/>
      <c r="D25" s="40"/>
      <c r="E25" s="41"/>
      <c r="F25" s="92">
        <v>46688</v>
      </c>
    </row>
    <row r="26" spans="1:6">
      <c r="A26" s="90" t="s">
        <v>126</v>
      </c>
      <c r="B26" s="33" t="s">
        <v>114</v>
      </c>
      <c r="C26" s="40"/>
      <c r="D26" s="40"/>
      <c r="E26" s="41"/>
      <c r="F26" s="91">
        <v>12580</v>
      </c>
    </row>
    <row r="27" spans="1:6">
      <c r="A27" s="90" t="s">
        <v>125</v>
      </c>
      <c r="B27" s="33" t="s">
        <v>115</v>
      </c>
      <c r="C27" s="40"/>
      <c r="D27" s="40"/>
      <c r="E27" s="41"/>
      <c r="F27" s="91">
        <v>14914</v>
      </c>
    </row>
    <row r="28" spans="1:6">
      <c r="A28" s="90" t="s">
        <v>130</v>
      </c>
      <c r="B28" s="33" t="s">
        <v>131</v>
      </c>
      <c r="C28" s="40"/>
      <c r="D28" s="40"/>
      <c r="E28" s="41"/>
      <c r="F28" s="91">
        <v>19000</v>
      </c>
    </row>
    <row r="29" spans="1:6">
      <c r="A29" s="90" t="s">
        <v>124</v>
      </c>
      <c r="B29" s="33" t="s">
        <v>116</v>
      </c>
      <c r="C29" s="40"/>
      <c r="D29" s="40"/>
      <c r="E29" s="41"/>
      <c r="F29" s="91">
        <v>50000</v>
      </c>
    </row>
    <row r="30" spans="1:6">
      <c r="A30" s="90" t="s">
        <v>123</v>
      </c>
      <c r="B30" s="33" t="s">
        <v>117</v>
      </c>
      <c r="C30" s="40"/>
      <c r="D30" s="40"/>
      <c r="E30" s="41"/>
      <c r="F30" s="91">
        <v>40000</v>
      </c>
    </row>
    <row r="31" spans="1:6">
      <c r="A31" s="90" t="s">
        <v>122</v>
      </c>
      <c r="B31" s="33" t="s">
        <v>118</v>
      </c>
      <c r="C31" s="40"/>
      <c r="D31" s="40"/>
      <c r="E31" s="41"/>
      <c r="F31" s="91">
        <v>64000</v>
      </c>
    </row>
    <row r="32" spans="1:6">
      <c r="A32" s="90" t="s">
        <v>129</v>
      </c>
      <c r="B32" s="33" t="s">
        <v>119</v>
      </c>
      <c r="C32" s="40"/>
      <c r="D32" s="40"/>
      <c r="E32" s="41"/>
      <c r="F32" s="91">
        <v>50000</v>
      </c>
    </row>
    <row r="33" spans="1:6" ht="24.75" thickBot="1">
      <c r="A33" s="181" t="s">
        <v>58</v>
      </c>
      <c r="B33" s="182"/>
      <c r="C33" s="182"/>
      <c r="D33" s="182"/>
      <c r="E33" s="183"/>
      <c r="F33" s="93">
        <f>SUM(F22:F32)</f>
        <v>433826</v>
      </c>
    </row>
    <row r="34" spans="1:6" ht="24.75" thickTop="1"/>
  </sheetData>
  <mergeCells count="7">
    <mergeCell ref="B21:E21"/>
    <mergeCell ref="A33:E33"/>
    <mergeCell ref="A1:F1"/>
    <mergeCell ref="A2:F2"/>
    <mergeCell ref="A3:F3"/>
    <mergeCell ref="B7:E7"/>
    <mergeCell ref="A18:E18"/>
  </mergeCells>
  <pageMargins left="0.95" right="0.7" top="0.75" bottom="0.75" header="0.3" footer="0.3"/>
  <pageSetup paperSize="9" scale="9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5"/>
    <pageSetUpPr fitToPage="1"/>
  </sheetPr>
  <dimension ref="A1:K65"/>
  <sheetViews>
    <sheetView view="pageBreakPreview" topLeftCell="A31" zoomScale="85" zoomScaleNormal="100" zoomScaleSheetLayoutView="85" workbookViewId="0">
      <selection activeCell="D39" sqref="D39"/>
    </sheetView>
  </sheetViews>
  <sheetFormatPr defaultRowHeight="24"/>
  <cols>
    <col min="1" max="1" width="14.375" customWidth="1"/>
    <col min="2" max="2" width="21.625" customWidth="1"/>
    <col min="3" max="3" width="30.25" customWidth="1"/>
    <col min="4" max="4" width="19" customWidth="1"/>
    <col min="5" max="5" width="36" customWidth="1"/>
    <col min="6" max="6" width="53.125" customWidth="1"/>
    <col min="7" max="7" width="15.875" customWidth="1"/>
  </cols>
  <sheetData>
    <row r="1" spans="1:11">
      <c r="A1" s="176" t="s">
        <v>6</v>
      </c>
      <c r="B1" s="176"/>
      <c r="C1" s="176"/>
      <c r="D1" s="176"/>
      <c r="E1" s="176"/>
      <c r="F1" s="176"/>
      <c r="G1" s="176"/>
      <c r="H1" s="36"/>
      <c r="I1" s="36"/>
      <c r="J1" s="36"/>
      <c r="K1" s="31"/>
    </row>
    <row r="2" spans="1:11">
      <c r="A2" s="176" t="s">
        <v>25</v>
      </c>
      <c r="B2" s="176"/>
      <c r="C2" s="176"/>
      <c r="D2" s="176"/>
      <c r="E2" s="176"/>
      <c r="F2" s="176"/>
      <c r="G2" s="176"/>
      <c r="H2" s="36"/>
      <c r="I2" s="36"/>
      <c r="J2" s="36"/>
      <c r="K2" s="31"/>
    </row>
    <row r="3" spans="1:11">
      <c r="A3" s="176" t="s">
        <v>50</v>
      </c>
      <c r="B3" s="176"/>
      <c r="C3" s="176"/>
      <c r="D3" s="176"/>
      <c r="E3" s="176"/>
      <c r="F3" s="176"/>
      <c r="G3" s="176"/>
      <c r="H3" s="36"/>
      <c r="I3" s="36"/>
      <c r="J3" s="36"/>
      <c r="K3" s="31"/>
    </row>
    <row r="4" spans="1:11" ht="21" customHeight="1">
      <c r="A4" s="4" t="s">
        <v>232</v>
      </c>
      <c r="B4" s="1"/>
      <c r="C4" s="1"/>
      <c r="D4" s="1"/>
      <c r="E4" s="1"/>
      <c r="F4" s="1"/>
      <c r="G4" s="1"/>
      <c r="H4" s="31"/>
      <c r="I4" s="31"/>
      <c r="J4" s="31"/>
      <c r="K4" s="31"/>
    </row>
    <row r="5" spans="1:11">
      <c r="A5" s="4" t="s">
        <v>46</v>
      </c>
      <c r="B5" s="1"/>
      <c r="C5" s="1"/>
      <c r="D5" s="1"/>
      <c r="E5" s="1"/>
      <c r="F5" s="1"/>
      <c r="G5" s="1"/>
      <c r="H5" s="31"/>
      <c r="I5" s="31"/>
      <c r="J5" s="31"/>
      <c r="K5" s="31"/>
    </row>
    <row r="6" spans="1:11">
      <c r="A6" s="34" t="s">
        <v>63</v>
      </c>
      <c r="B6" s="34" t="s">
        <v>73</v>
      </c>
      <c r="C6" s="34" t="s">
        <v>74</v>
      </c>
      <c r="D6" s="34" t="s">
        <v>75</v>
      </c>
      <c r="E6" s="34" t="s">
        <v>76</v>
      </c>
      <c r="F6" s="34" t="s">
        <v>65</v>
      </c>
      <c r="G6" s="34" t="s">
        <v>11</v>
      </c>
      <c r="H6" s="31"/>
      <c r="I6" s="31"/>
      <c r="J6" s="31"/>
      <c r="K6" s="31"/>
    </row>
    <row r="7" spans="1:11">
      <c r="A7" s="102" t="s">
        <v>168</v>
      </c>
      <c r="B7" s="154"/>
      <c r="C7" s="154"/>
      <c r="D7" s="154"/>
      <c r="E7" s="154"/>
      <c r="F7" s="154"/>
      <c r="G7" s="154"/>
      <c r="H7" s="31"/>
      <c r="I7" s="31"/>
      <c r="J7" s="31"/>
      <c r="K7" s="31"/>
    </row>
    <row r="8" spans="1:11">
      <c r="A8" s="86" t="s">
        <v>64</v>
      </c>
      <c r="B8" s="3" t="s">
        <v>134</v>
      </c>
      <c r="C8" s="3" t="s">
        <v>137</v>
      </c>
      <c r="D8" s="3" t="s">
        <v>144</v>
      </c>
      <c r="E8" s="3" t="s">
        <v>145</v>
      </c>
      <c r="F8" s="3" t="s">
        <v>164</v>
      </c>
      <c r="G8" s="63">
        <v>10000</v>
      </c>
      <c r="H8" s="31"/>
      <c r="I8" s="31"/>
      <c r="J8" s="31"/>
      <c r="K8" s="31"/>
    </row>
    <row r="9" spans="1:11">
      <c r="A9" s="86" t="s">
        <v>64</v>
      </c>
      <c r="B9" s="3" t="s">
        <v>148</v>
      </c>
      <c r="C9" s="3" t="s">
        <v>149</v>
      </c>
      <c r="D9" s="3" t="s">
        <v>144</v>
      </c>
      <c r="E9" s="3" t="s">
        <v>145</v>
      </c>
      <c r="F9" s="3" t="s">
        <v>150</v>
      </c>
      <c r="G9" s="63">
        <v>6000</v>
      </c>
      <c r="H9" s="31"/>
      <c r="I9" s="31"/>
      <c r="J9" s="31"/>
      <c r="K9" s="31"/>
    </row>
    <row r="10" spans="1:11">
      <c r="A10" s="86" t="s">
        <v>64</v>
      </c>
      <c r="B10" s="3" t="s">
        <v>151</v>
      </c>
      <c r="C10" s="3" t="s">
        <v>152</v>
      </c>
      <c r="D10" s="3" t="s">
        <v>153</v>
      </c>
      <c r="E10" s="3" t="s">
        <v>154</v>
      </c>
      <c r="F10" s="3"/>
      <c r="G10" s="63">
        <v>144016.4</v>
      </c>
      <c r="H10" s="31"/>
      <c r="I10" s="31"/>
      <c r="J10" s="31"/>
      <c r="K10" s="31"/>
    </row>
    <row r="11" spans="1:11">
      <c r="A11" s="86" t="s">
        <v>64</v>
      </c>
      <c r="B11" s="3" t="s">
        <v>134</v>
      </c>
      <c r="C11" s="3" t="s">
        <v>137</v>
      </c>
      <c r="D11" s="3" t="s">
        <v>146</v>
      </c>
      <c r="E11" s="3" t="s">
        <v>146</v>
      </c>
      <c r="F11" s="3" t="s">
        <v>147</v>
      </c>
      <c r="G11" s="63">
        <v>25000</v>
      </c>
      <c r="H11" s="31"/>
      <c r="I11" s="31"/>
      <c r="J11" s="31"/>
      <c r="K11" s="31"/>
    </row>
    <row r="12" spans="1:11">
      <c r="A12" s="86" t="s">
        <v>64</v>
      </c>
      <c r="B12" s="3" t="s">
        <v>142</v>
      </c>
      <c r="C12" s="3" t="s">
        <v>155</v>
      </c>
      <c r="D12" s="3" t="s">
        <v>138</v>
      </c>
      <c r="E12" s="3" t="s">
        <v>139</v>
      </c>
      <c r="F12" s="3" t="s">
        <v>156</v>
      </c>
      <c r="G12" s="63">
        <v>95000</v>
      </c>
      <c r="H12" s="31"/>
      <c r="I12" s="31"/>
      <c r="J12" s="31"/>
      <c r="K12" s="31"/>
    </row>
    <row r="13" spans="1:11">
      <c r="A13" s="86" t="s">
        <v>64</v>
      </c>
      <c r="B13" s="3" t="s">
        <v>142</v>
      </c>
      <c r="C13" s="3" t="s">
        <v>155</v>
      </c>
      <c r="D13" s="3" t="s">
        <v>138</v>
      </c>
      <c r="E13" s="3" t="s">
        <v>139</v>
      </c>
      <c r="F13" s="3" t="s">
        <v>157</v>
      </c>
      <c r="G13" s="63">
        <v>325000</v>
      </c>
      <c r="H13" s="31"/>
      <c r="I13" s="31"/>
      <c r="J13" s="31"/>
      <c r="K13" s="31"/>
    </row>
    <row r="14" spans="1:11">
      <c r="A14" s="86" t="s">
        <v>64</v>
      </c>
      <c r="B14" s="3" t="s">
        <v>142</v>
      </c>
      <c r="C14" s="3" t="s">
        <v>155</v>
      </c>
      <c r="D14" s="3" t="s">
        <v>138</v>
      </c>
      <c r="E14" s="3" t="s">
        <v>139</v>
      </c>
      <c r="F14" s="3" t="s">
        <v>158</v>
      </c>
      <c r="G14" s="63">
        <v>219000</v>
      </c>
      <c r="H14" s="31"/>
      <c r="I14" s="31"/>
      <c r="J14" s="31"/>
      <c r="K14" s="31"/>
    </row>
    <row r="15" spans="1:11">
      <c r="A15" s="86" t="s">
        <v>64</v>
      </c>
      <c r="B15" s="3" t="s">
        <v>142</v>
      </c>
      <c r="C15" s="3" t="s">
        <v>155</v>
      </c>
      <c r="D15" s="3" t="s">
        <v>138</v>
      </c>
      <c r="E15" s="3" t="s">
        <v>139</v>
      </c>
      <c r="F15" s="3" t="s">
        <v>159</v>
      </c>
      <c r="G15" s="63">
        <v>67100</v>
      </c>
      <c r="H15" s="31"/>
      <c r="I15" s="31"/>
      <c r="J15" s="31"/>
      <c r="K15" s="31"/>
    </row>
    <row r="16" spans="1:11">
      <c r="A16" s="86" t="s">
        <v>64</v>
      </c>
      <c r="B16" s="3" t="s">
        <v>142</v>
      </c>
      <c r="C16" s="3" t="s">
        <v>155</v>
      </c>
      <c r="D16" s="3" t="s">
        <v>138</v>
      </c>
      <c r="E16" s="3" t="s">
        <v>139</v>
      </c>
      <c r="F16" s="3" t="s">
        <v>160</v>
      </c>
      <c r="G16" s="63">
        <v>24500</v>
      </c>
      <c r="H16" s="31"/>
      <c r="I16" s="31"/>
      <c r="J16" s="31"/>
      <c r="K16" s="31"/>
    </row>
    <row r="17" spans="1:11">
      <c r="A17" s="86" t="s">
        <v>64</v>
      </c>
      <c r="B17" s="3" t="s">
        <v>142</v>
      </c>
      <c r="C17" s="3" t="s">
        <v>155</v>
      </c>
      <c r="D17" s="3" t="s">
        <v>138</v>
      </c>
      <c r="E17" s="3" t="s">
        <v>139</v>
      </c>
      <c r="F17" s="3" t="s">
        <v>161</v>
      </c>
      <c r="G17" s="63">
        <v>241000</v>
      </c>
      <c r="H17" s="31"/>
      <c r="I17" s="31"/>
      <c r="J17" s="31"/>
      <c r="K17" s="31"/>
    </row>
    <row r="18" spans="1:11">
      <c r="A18" s="86" t="s">
        <v>64</v>
      </c>
      <c r="B18" s="3" t="s">
        <v>142</v>
      </c>
      <c r="C18" s="3" t="s">
        <v>155</v>
      </c>
      <c r="D18" s="3" t="s">
        <v>138</v>
      </c>
      <c r="E18" s="3" t="s">
        <v>139</v>
      </c>
      <c r="F18" s="3" t="s">
        <v>162</v>
      </c>
      <c r="G18" s="63">
        <v>147000</v>
      </c>
      <c r="H18" s="31"/>
      <c r="I18" s="31"/>
      <c r="J18" s="31"/>
      <c r="K18" s="31"/>
    </row>
    <row r="19" spans="1:11">
      <c r="A19" s="86" t="s">
        <v>64</v>
      </c>
      <c r="B19" s="3" t="s">
        <v>142</v>
      </c>
      <c r="C19" s="3" t="s">
        <v>155</v>
      </c>
      <c r="D19" s="3" t="s">
        <v>138</v>
      </c>
      <c r="E19" s="3" t="s">
        <v>139</v>
      </c>
      <c r="F19" s="3" t="s">
        <v>163</v>
      </c>
      <c r="G19" s="63">
        <v>156000</v>
      </c>
      <c r="H19" s="31"/>
      <c r="I19" s="31"/>
      <c r="J19" s="31"/>
      <c r="K19" s="31"/>
    </row>
    <row r="20" spans="1:11" ht="23.25" customHeight="1" thickBot="1">
      <c r="A20" s="86"/>
      <c r="B20" s="3"/>
      <c r="C20" s="3"/>
      <c r="D20" s="3"/>
      <c r="E20" s="3"/>
      <c r="F20" s="3"/>
      <c r="G20" s="175">
        <f>SUM(G8:G19)</f>
        <v>1459616.4</v>
      </c>
      <c r="H20" s="31"/>
      <c r="I20" s="31"/>
      <c r="J20" s="31"/>
      <c r="K20" s="31"/>
    </row>
    <row r="21" spans="1:11" ht="24" customHeight="1" thickTop="1">
      <c r="A21" s="108" t="s">
        <v>183</v>
      </c>
      <c r="B21" s="154"/>
      <c r="C21" s="154"/>
      <c r="D21" s="154"/>
      <c r="E21" s="154"/>
      <c r="F21" s="154"/>
      <c r="G21" s="154"/>
      <c r="H21" s="31"/>
      <c r="I21" s="31"/>
      <c r="J21" s="31"/>
      <c r="K21" s="31"/>
    </row>
    <row r="22" spans="1:11">
      <c r="A22" s="86" t="s">
        <v>64</v>
      </c>
      <c r="B22" s="3" t="s">
        <v>134</v>
      </c>
      <c r="C22" s="3" t="s">
        <v>135</v>
      </c>
      <c r="D22" s="3" t="s">
        <v>133</v>
      </c>
      <c r="E22" s="3" t="s">
        <v>259</v>
      </c>
      <c r="F22" s="3"/>
      <c r="G22" s="63">
        <v>508000</v>
      </c>
      <c r="H22" s="31"/>
      <c r="I22" s="31"/>
      <c r="J22" s="31"/>
      <c r="K22" s="31"/>
    </row>
    <row r="23" spans="1:11">
      <c r="A23" s="86" t="s">
        <v>64</v>
      </c>
      <c r="B23" s="3" t="s">
        <v>134</v>
      </c>
      <c r="C23" s="3" t="s">
        <v>141</v>
      </c>
      <c r="D23" s="3" t="s">
        <v>133</v>
      </c>
      <c r="E23" s="3" t="s">
        <v>136</v>
      </c>
      <c r="F23" s="3"/>
      <c r="G23" s="63">
        <v>287500</v>
      </c>
      <c r="H23" s="31"/>
      <c r="I23" s="31"/>
      <c r="J23" s="31"/>
      <c r="K23" s="31"/>
    </row>
    <row r="24" spans="1:11">
      <c r="A24" s="86" t="s">
        <v>64</v>
      </c>
      <c r="B24" s="3" t="s">
        <v>142</v>
      </c>
      <c r="C24" s="94" t="s">
        <v>143</v>
      </c>
      <c r="D24" s="3" t="s">
        <v>133</v>
      </c>
      <c r="E24" s="3" t="s">
        <v>136</v>
      </c>
      <c r="F24" s="3"/>
      <c r="G24" s="63">
        <v>180250</v>
      </c>
      <c r="H24" s="31"/>
      <c r="I24" s="31"/>
      <c r="J24" s="31"/>
      <c r="K24" s="31"/>
    </row>
    <row r="25" spans="1:11">
      <c r="A25" s="86" t="s">
        <v>64</v>
      </c>
      <c r="B25" s="3" t="s">
        <v>134</v>
      </c>
      <c r="C25" s="3" t="s">
        <v>137</v>
      </c>
      <c r="D25" s="3" t="s">
        <v>138</v>
      </c>
      <c r="E25" s="3" t="s">
        <v>139</v>
      </c>
      <c r="F25" s="3" t="s">
        <v>140</v>
      </c>
      <c r="G25" s="63">
        <v>777000</v>
      </c>
      <c r="H25" s="31"/>
      <c r="I25" s="31"/>
      <c r="J25" s="31"/>
      <c r="K25" s="31"/>
    </row>
    <row r="26" spans="1:11" ht="24.75" thickBot="1">
      <c r="A26" s="86"/>
      <c r="B26" s="3"/>
      <c r="C26" s="3"/>
      <c r="D26" s="3"/>
      <c r="E26" s="3"/>
      <c r="F26" s="3"/>
      <c r="G26" s="175">
        <f>SUM(G22:G25)</f>
        <v>1752750</v>
      </c>
      <c r="H26" s="31"/>
      <c r="I26" s="31"/>
      <c r="J26" s="31"/>
      <c r="K26" s="31"/>
    </row>
    <row r="27" spans="1:11" ht="24.75" thickTop="1">
      <c r="A27" s="108" t="s">
        <v>258</v>
      </c>
      <c r="B27" s="3"/>
      <c r="C27" s="3"/>
      <c r="D27" s="3"/>
      <c r="E27" s="3"/>
      <c r="F27" s="3"/>
      <c r="G27" s="63"/>
      <c r="H27" s="31"/>
      <c r="I27" s="31"/>
      <c r="J27" s="31"/>
      <c r="K27" s="31"/>
    </row>
    <row r="28" spans="1:11">
      <c r="A28" s="86" t="s">
        <v>64</v>
      </c>
      <c r="B28" s="3" t="s">
        <v>142</v>
      </c>
      <c r="C28" s="3" t="s">
        <v>155</v>
      </c>
      <c r="D28" s="3" t="s">
        <v>138</v>
      </c>
      <c r="E28" s="3" t="s">
        <v>139</v>
      </c>
      <c r="F28" s="3" t="s">
        <v>165</v>
      </c>
      <c r="G28" s="63">
        <v>98000</v>
      </c>
      <c r="H28" s="31"/>
      <c r="I28" s="31"/>
      <c r="J28" s="31"/>
      <c r="K28" s="31"/>
    </row>
    <row r="29" spans="1:11">
      <c r="A29" s="86" t="s">
        <v>64</v>
      </c>
      <c r="B29" s="3" t="s">
        <v>142</v>
      </c>
      <c r="C29" s="3" t="s">
        <v>155</v>
      </c>
      <c r="D29" s="3" t="s">
        <v>138</v>
      </c>
      <c r="E29" s="3" t="s">
        <v>139</v>
      </c>
      <c r="F29" s="3" t="s">
        <v>166</v>
      </c>
      <c r="G29" s="63">
        <v>109000</v>
      </c>
      <c r="H29" s="31"/>
      <c r="I29" s="31"/>
      <c r="J29" s="31"/>
      <c r="K29" s="31"/>
    </row>
    <row r="30" spans="1:11">
      <c r="A30" s="86" t="s">
        <v>64</v>
      </c>
      <c r="B30" s="3" t="s">
        <v>142</v>
      </c>
      <c r="C30" s="3" t="s">
        <v>155</v>
      </c>
      <c r="D30" s="3" t="s">
        <v>138</v>
      </c>
      <c r="E30" s="3" t="s">
        <v>139</v>
      </c>
      <c r="F30" s="3" t="s">
        <v>167</v>
      </c>
      <c r="G30" s="63">
        <v>115900</v>
      </c>
      <c r="H30" s="31"/>
      <c r="I30" s="31"/>
      <c r="J30" s="31"/>
      <c r="K30" s="31"/>
    </row>
    <row r="31" spans="1:11" ht="24.75" thickBot="1">
      <c r="A31" s="86"/>
      <c r="B31" s="3"/>
      <c r="C31" s="3"/>
      <c r="D31" s="3"/>
      <c r="E31" s="3"/>
      <c r="F31" s="3"/>
      <c r="G31" s="175">
        <f>SUM(G28:G30)</f>
        <v>322900</v>
      </c>
      <c r="H31" s="31"/>
      <c r="I31" s="31"/>
      <c r="J31" s="31"/>
      <c r="K31" s="31"/>
    </row>
    <row r="32" spans="1:11" ht="24.75" thickTop="1">
      <c r="A32" s="181" t="s">
        <v>58</v>
      </c>
      <c r="B32" s="182"/>
      <c r="C32" s="182"/>
      <c r="D32" s="182"/>
      <c r="E32" s="182"/>
      <c r="F32" s="183"/>
      <c r="G32" s="84">
        <f>SUM(G20+G26+G31)</f>
        <v>3535266.4</v>
      </c>
      <c r="H32" s="31"/>
      <c r="I32" s="31"/>
      <c r="J32" s="31"/>
      <c r="K32" s="31"/>
    </row>
    <row r="33" spans="1:11" ht="22.5" customHeight="1">
      <c r="A33" s="176" t="s">
        <v>6</v>
      </c>
      <c r="B33" s="176"/>
      <c r="C33" s="176"/>
      <c r="D33" s="176"/>
      <c r="E33" s="176"/>
      <c r="F33" s="176"/>
      <c r="G33" s="176"/>
      <c r="H33" s="31"/>
      <c r="I33" s="31"/>
      <c r="J33" s="31"/>
      <c r="K33" s="31"/>
    </row>
    <row r="34" spans="1:11" ht="22.5" customHeight="1">
      <c r="A34" s="176" t="s">
        <v>25</v>
      </c>
      <c r="B34" s="176"/>
      <c r="C34" s="176"/>
      <c r="D34" s="176"/>
      <c r="E34" s="176"/>
      <c r="F34" s="176"/>
      <c r="G34" s="176"/>
      <c r="H34" s="31"/>
      <c r="I34" s="31"/>
      <c r="J34" s="31"/>
      <c r="K34" s="31"/>
    </row>
    <row r="35" spans="1:11" ht="22.5" customHeight="1">
      <c r="A35" s="176" t="s">
        <v>50</v>
      </c>
      <c r="B35" s="176"/>
      <c r="C35" s="176"/>
      <c r="D35" s="176"/>
      <c r="E35" s="176"/>
      <c r="F35" s="176"/>
      <c r="G35" s="176"/>
      <c r="H35" s="31"/>
      <c r="I35" s="31"/>
      <c r="J35" s="31"/>
      <c r="K35" s="31"/>
    </row>
    <row r="36" spans="1:11" s="29" customFormat="1" ht="22.5" customHeight="1">
      <c r="A36" s="4" t="s">
        <v>233</v>
      </c>
      <c r="B36" s="1"/>
      <c r="C36" s="1"/>
      <c r="D36" s="1"/>
      <c r="E36" s="1"/>
      <c r="F36" s="1"/>
      <c r="G36" s="1"/>
      <c r="H36" s="101"/>
      <c r="I36" s="101"/>
      <c r="J36" s="101"/>
      <c r="K36" s="101"/>
    </row>
    <row r="37" spans="1:11" s="29" customFormat="1" ht="22.5" customHeight="1">
      <c r="A37" s="4" t="s">
        <v>83</v>
      </c>
      <c r="B37" s="1"/>
      <c r="C37" s="1"/>
      <c r="D37" s="1"/>
      <c r="E37" s="1"/>
      <c r="F37" s="1"/>
      <c r="G37" s="1"/>
      <c r="H37" s="101"/>
      <c r="I37" s="101"/>
      <c r="J37" s="101"/>
      <c r="K37" s="101"/>
    </row>
    <row r="38" spans="1:11" s="29" customFormat="1">
      <c r="A38" s="116" t="s">
        <v>63</v>
      </c>
      <c r="B38" s="42" t="s">
        <v>73</v>
      </c>
      <c r="C38" s="42" t="s">
        <v>74</v>
      </c>
      <c r="D38" s="42" t="s">
        <v>75</v>
      </c>
      <c r="E38" s="42" t="s">
        <v>76</v>
      </c>
      <c r="F38" s="42" t="s">
        <v>65</v>
      </c>
      <c r="G38" s="42" t="s">
        <v>11</v>
      </c>
      <c r="H38" s="101"/>
      <c r="I38" s="101"/>
      <c r="J38" s="101"/>
      <c r="K38" s="101"/>
    </row>
    <row r="39" spans="1:11" s="29" customFormat="1">
      <c r="A39" s="102" t="s">
        <v>168</v>
      </c>
      <c r="B39" s="103"/>
      <c r="C39" s="103"/>
      <c r="D39" s="103"/>
      <c r="E39" s="103"/>
      <c r="F39" s="95"/>
      <c r="G39" s="104"/>
    </row>
    <row r="40" spans="1:11" s="29" customFormat="1">
      <c r="A40" s="103" t="s">
        <v>106</v>
      </c>
      <c r="B40" s="103" t="s">
        <v>169</v>
      </c>
      <c r="C40" s="103" t="s">
        <v>149</v>
      </c>
      <c r="D40" s="103" t="s">
        <v>144</v>
      </c>
      <c r="E40" s="103" t="s">
        <v>145</v>
      </c>
      <c r="F40" s="96" t="s">
        <v>194</v>
      </c>
      <c r="G40" s="105">
        <v>6000</v>
      </c>
    </row>
    <row r="41" spans="1:11" s="29" customFormat="1">
      <c r="A41" s="103" t="s">
        <v>106</v>
      </c>
      <c r="B41" s="106" t="s">
        <v>132</v>
      </c>
      <c r="C41" s="103" t="s">
        <v>170</v>
      </c>
      <c r="D41" s="107" t="s">
        <v>144</v>
      </c>
      <c r="E41" s="103" t="s">
        <v>145</v>
      </c>
      <c r="F41" s="97" t="s">
        <v>195</v>
      </c>
      <c r="G41" s="105">
        <v>3600</v>
      </c>
    </row>
    <row r="42" spans="1:11" s="29" customFormat="1">
      <c r="A42" s="103" t="s">
        <v>106</v>
      </c>
      <c r="B42" s="107" t="s">
        <v>132</v>
      </c>
      <c r="C42" s="103" t="s">
        <v>170</v>
      </c>
      <c r="D42" s="107" t="s">
        <v>144</v>
      </c>
      <c r="E42" s="103" t="s">
        <v>145</v>
      </c>
      <c r="F42" s="3" t="s">
        <v>164</v>
      </c>
      <c r="G42" s="105">
        <v>10000</v>
      </c>
    </row>
    <row r="43" spans="1:11" s="29" customFormat="1">
      <c r="A43" s="103" t="s">
        <v>106</v>
      </c>
      <c r="B43" s="54" t="s">
        <v>132</v>
      </c>
      <c r="C43" s="103" t="s">
        <v>170</v>
      </c>
      <c r="D43" s="54" t="s">
        <v>144</v>
      </c>
      <c r="E43" s="103" t="s">
        <v>145</v>
      </c>
      <c r="F43" s="98" t="s">
        <v>196</v>
      </c>
      <c r="G43" s="105">
        <v>24080</v>
      </c>
    </row>
    <row r="44" spans="1:11" s="29" customFormat="1">
      <c r="A44" s="103" t="s">
        <v>106</v>
      </c>
      <c r="B44" s="107" t="s">
        <v>132</v>
      </c>
      <c r="C44" s="103" t="s">
        <v>170</v>
      </c>
      <c r="D44" s="107" t="s">
        <v>138</v>
      </c>
      <c r="E44" s="103" t="s">
        <v>139</v>
      </c>
      <c r="F44" s="153" t="s">
        <v>171</v>
      </c>
      <c r="G44" s="105">
        <v>150000</v>
      </c>
    </row>
    <row r="45" spans="1:11" s="29" customFormat="1">
      <c r="A45" s="103" t="s">
        <v>106</v>
      </c>
      <c r="B45" s="103" t="s">
        <v>132</v>
      </c>
      <c r="C45" s="103" t="s">
        <v>170</v>
      </c>
      <c r="D45" s="103" t="s">
        <v>146</v>
      </c>
      <c r="E45" s="103" t="s">
        <v>146</v>
      </c>
      <c r="F45" s="99" t="s">
        <v>193</v>
      </c>
      <c r="G45" s="105">
        <v>25000</v>
      </c>
    </row>
    <row r="46" spans="1:11" s="29" customFormat="1">
      <c r="A46" s="103" t="s">
        <v>106</v>
      </c>
      <c r="B46" s="103" t="s">
        <v>172</v>
      </c>
      <c r="C46" s="103" t="s">
        <v>173</v>
      </c>
      <c r="D46" s="103" t="s">
        <v>174</v>
      </c>
      <c r="E46" s="103" t="s">
        <v>175</v>
      </c>
      <c r="F46" s="99" t="s">
        <v>176</v>
      </c>
      <c r="G46" s="105">
        <v>714000</v>
      </c>
    </row>
    <row r="47" spans="1:11" s="29" customFormat="1">
      <c r="A47" s="103" t="s">
        <v>106</v>
      </c>
      <c r="B47" s="103" t="s">
        <v>177</v>
      </c>
      <c r="C47" s="103" t="s">
        <v>178</v>
      </c>
      <c r="D47" s="103" t="s">
        <v>138</v>
      </c>
      <c r="E47" s="103" t="s">
        <v>139</v>
      </c>
      <c r="F47" s="99" t="s">
        <v>179</v>
      </c>
      <c r="G47" s="105">
        <v>332000</v>
      </c>
    </row>
    <row r="48" spans="1:11" s="29" customFormat="1">
      <c r="A48" s="103" t="s">
        <v>106</v>
      </c>
      <c r="B48" s="103" t="s">
        <v>177</v>
      </c>
      <c r="C48" s="103" t="s">
        <v>178</v>
      </c>
      <c r="D48" s="103" t="s">
        <v>138</v>
      </c>
      <c r="E48" s="103" t="s">
        <v>139</v>
      </c>
      <c r="F48" s="99" t="s">
        <v>180</v>
      </c>
      <c r="G48" s="105">
        <v>557000</v>
      </c>
    </row>
    <row r="49" spans="1:7" s="29" customFormat="1">
      <c r="A49" s="103" t="s">
        <v>106</v>
      </c>
      <c r="B49" s="103" t="s">
        <v>177</v>
      </c>
      <c r="C49" s="103" t="s">
        <v>178</v>
      </c>
      <c r="D49" s="103" t="s">
        <v>138</v>
      </c>
      <c r="E49" s="103" t="s">
        <v>139</v>
      </c>
      <c r="F49" s="99" t="s">
        <v>181</v>
      </c>
      <c r="G49" s="105">
        <v>385000</v>
      </c>
    </row>
    <row r="50" spans="1:7" s="29" customFormat="1">
      <c r="A50" s="103" t="s">
        <v>106</v>
      </c>
      <c r="B50" s="103" t="s">
        <v>82</v>
      </c>
      <c r="C50" s="103" t="s">
        <v>82</v>
      </c>
      <c r="D50" s="103" t="s">
        <v>82</v>
      </c>
      <c r="E50" s="103" t="s">
        <v>182</v>
      </c>
      <c r="F50" s="99" t="s">
        <v>197</v>
      </c>
      <c r="G50" s="105">
        <v>58500</v>
      </c>
    </row>
    <row r="51" spans="1:7" s="29" customFormat="1">
      <c r="A51" s="103" t="s">
        <v>106</v>
      </c>
      <c r="B51" s="103" t="s">
        <v>82</v>
      </c>
      <c r="C51" s="103" t="s">
        <v>82</v>
      </c>
      <c r="D51" s="103" t="s">
        <v>82</v>
      </c>
      <c r="E51" s="103" t="s">
        <v>182</v>
      </c>
      <c r="F51" s="99" t="s">
        <v>198</v>
      </c>
      <c r="G51" s="105">
        <v>50000</v>
      </c>
    </row>
    <row r="52" spans="1:7" s="29" customFormat="1">
      <c r="A52" s="103" t="s">
        <v>106</v>
      </c>
      <c r="B52" s="103" t="s">
        <v>82</v>
      </c>
      <c r="C52" s="103" t="s">
        <v>82</v>
      </c>
      <c r="D52" s="103" t="s">
        <v>82</v>
      </c>
      <c r="E52" s="103" t="s">
        <v>182</v>
      </c>
      <c r="F52" s="99"/>
      <c r="G52" s="105">
        <v>84000</v>
      </c>
    </row>
    <row r="53" spans="1:7" s="29" customFormat="1">
      <c r="A53" s="103" t="s">
        <v>106</v>
      </c>
      <c r="B53" s="103" t="s">
        <v>82</v>
      </c>
      <c r="C53" s="103" t="s">
        <v>82</v>
      </c>
      <c r="D53" s="103" t="s">
        <v>82</v>
      </c>
      <c r="E53" s="103" t="s">
        <v>182</v>
      </c>
      <c r="F53" s="99" t="s">
        <v>199</v>
      </c>
      <c r="G53" s="105">
        <v>17500</v>
      </c>
    </row>
    <row r="54" spans="1:7" s="29" customFormat="1">
      <c r="A54" s="103" t="s">
        <v>106</v>
      </c>
      <c r="B54" s="103" t="s">
        <v>82</v>
      </c>
      <c r="C54" s="103" t="s">
        <v>82</v>
      </c>
      <c r="D54" s="103" t="s">
        <v>82</v>
      </c>
      <c r="E54" s="103" t="s">
        <v>182</v>
      </c>
      <c r="F54" s="99" t="s">
        <v>200</v>
      </c>
      <c r="G54" s="105">
        <v>66000</v>
      </c>
    </row>
    <row r="55" spans="1:7" s="29" customFormat="1">
      <c r="A55" s="108" t="s">
        <v>183</v>
      </c>
      <c r="B55" s="103"/>
      <c r="C55" s="103"/>
      <c r="D55" s="103"/>
      <c r="E55" s="103"/>
      <c r="F55" s="99"/>
      <c r="G55" s="105"/>
    </row>
    <row r="56" spans="1:7" s="29" customFormat="1">
      <c r="A56" s="103" t="s">
        <v>64</v>
      </c>
      <c r="B56" s="103" t="s">
        <v>132</v>
      </c>
      <c r="C56" s="103" t="s">
        <v>170</v>
      </c>
      <c r="D56" s="103" t="s">
        <v>133</v>
      </c>
      <c r="E56" s="100" t="s">
        <v>184</v>
      </c>
      <c r="F56" s="99" t="s">
        <v>105</v>
      </c>
      <c r="G56" s="105">
        <v>493965</v>
      </c>
    </row>
    <row r="57" spans="1:7" s="29" customFormat="1">
      <c r="A57" s="103" t="s">
        <v>64</v>
      </c>
      <c r="B57" s="103" t="s">
        <v>132</v>
      </c>
      <c r="C57" s="103" t="s">
        <v>185</v>
      </c>
      <c r="D57" s="103" t="s">
        <v>133</v>
      </c>
      <c r="E57" s="100" t="s">
        <v>184</v>
      </c>
      <c r="F57" s="99" t="s">
        <v>105</v>
      </c>
      <c r="G57" s="105">
        <v>258030</v>
      </c>
    </row>
    <row r="58" spans="1:7" s="29" customFormat="1">
      <c r="A58" s="103" t="s">
        <v>64</v>
      </c>
      <c r="B58" s="103" t="s">
        <v>177</v>
      </c>
      <c r="C58" s="103" t="s">
        <v>186</v>
      </c>
      <c r="D58" s="103" t="s">
        <v>133</v>
      </c>
      <c r="E58" s="100" t="s">
        <v>184</v>
      </c>
      <c r="F58" s="99" t="s">
        <v>105</v>
      </c>
      <c r="G58" s="105">
        <v>171060</v>
      </c>
    </row>
    <row r="59" spans="1:7" s="29" customFormat="1">
      <c r="A59" s="103" t="s">
        <v>64</v>
      </c>
      <c r="B59" s="103" t="s">
        <v>132</v>
      </c>
      <c r="C59" s="103" t="s">
        <v>170</v>
      </c>
      <c r="D59" s="103" t="s">
        <v>174</v>
      </c>
      <c r="E59" s="103" t="s">
        <v>187</v>
      </c>
      <c r="F59" s="99" t="s">
        <v>188</v>
      </c>
      <c r="G59" s="105">
        <v>132000</v>
      </c>
    </row>
    <row r="60" spans="1:7" s="29" customFormat="1">
      <c r="A60" s="103" t="s">
        <v>64</v>
      </c>
      <c r="B60" s="103" t="s">
        <v>177</v>
      </c>
      <c r="C60" s="103" t="s">
        <v>178</v>
      </c>
      <c r="D60" s="103" t="s">
        <v>138</v>
      </c>
      <c r="E60" s="103" t="s">
        <v>139</v>
      </c>
      <c r="F60" s="99" t="s">
        <v>189</v>
      </c>
      <c r="G60" s="105">
        <v>1575000</v>
      </c>
    </row>
    <row r="61" spans="1:7" s="29" customFormat="1">
      <c r="A61" s="103" t="s">
        <v>64</v>
      </c>
      <c r="B61" s="103" t="s">
        <v>177</v>
      </c>
      <c r="C61" s="103" t="s">
        <v>178</v>
      </c>
      <c r="D61" s="103" t="s">
        <v>138</v>
      </c>
      <c r="E61" s="103" t="s">
        <v>139</v>
      </c>
      <c r="F61" s="99" t="s">
        <v>190</v>
      </c>
      <c r="G61" s="105">
        <v>98000</v>
      </c>
    </row>
    <row r="62" spans="1:7" s="29" customFormat="1">
      <c r="A62" s="103" t="s">
        <v>64</v>
      </c>
      <c r="B62" s="103" t="s">
        <v>177</v>
      </c>
      <c r="C62" s="103" t="s">
        <v>178</v>
      </c>
      <c r="D62" s="103" t="s">
        <v>138</v>
      </c>
      <c r="E62" s="103" t="s">
        <v>139</v>
      </c>
      <c r="F62" s="99" t="s">
        <v>191</v>
      </c>
      <c r="G62" s="105">
        <v>117000</v>
      </c>
    </row>
    <row r="63" spans="1:7" s="29" customFormat="1">
      <c r="A63" s="109" t="s">
        <v>64</v>
      </c>
      <c r="B63" s="109" t="s">
        <v>177</v>
      </c>
      <c r="C63" s="109" t="s">
        <v>178</v>
      </c>
      <c r="D63" s="109" t="s">
        <v>138</v>
      </c>
      <c r="E63" s="109" t="s">
        <v>139</v>
      </c>
      <c r="F63" s="110" t="s">
        <v>192</v>
      </c>
      <c r="G63" s="111">
        <v>261000</v>
      </c>
    </row>
    <row r="64" spans="1:7" s="29" customFormat="1">
      <c r="A64" s="54"/>
      <c r="B64" s="54"/>
      <c r="C64" s="54"/>
      <c r="D64" s="54"/>
      <c r="E64" s="200" t="s">
        <v>58</v>
      </c>
      <c r="F64" s="201"/>
      <c r="G64" s="112">
        <f>SUM(G40:G63)</f>
        <v>5588735</v>
      </c>
    </row>
    <row r="65" s="29" customFormat="1"/>
  </sheetData>
  <mergeCells count="8">
    <mergeCell ref="E64:F64"/>
    <mergeCell ref="A32:F32"/>
    <mergeCell ref="A1:G1"/>
    <mergeCell ref="A2:G2"/>
    <mergeCell ref="A3:G3"/>
    <mergeCell ref="A33:G33"/>
    <mergeCell ref="A34:G34"/>
    <mergeCell ref="A35:G35"/>
  </mergeCells>
  <pageMargins left="0.95" right="0.7" top="0.75" bottom="0.75" header="0.3" footer="0.3"/>
  <pageSetup paperSize="9" scale="6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L16"/>
  <sheetViews>
    <sheetView view="pageBreakPreview" topLeftCell="A13" zoomScaleNormal="100" zoomScaleSheetLayoutView="100" workbookViewId="0">
      <selection activeCell="F8" sqref="F8"/>
    </sheetView>
  </sheetViews>
  <sheetFormatPr defaultRowHeight="24"/>
  <cols>
    <col min="1" max="1" width="13.625" customWidth="1"/>
    <col min="2" max="2" width="13.375" customWidth="1"/>
    <col min="3" max="3" width="12.625" customWidth="1"/>
    <col min="4" max="4" width="13.625" customWidth="1"/>
    <col min="5" max="5" width="11.75" customWidth="1"/>
    <col min="6" max="6" width="13.75" customWidth="1"/>
    <col min="7" max="7" width="1.625" customWidth="1"/>
    <col min="8" max="8" width="13" customWidth="1"/>
  </cols>
  <sheetData>
    <row r="1" spans="1:12">
      <c r="A1" s="176" t="s">
        <v>6</v>
      </c>
      <c r="B1" s="176"/>
      <c r="C1" s="176"/>
      <c r="D1" s="176"/>
      <c r="E1" s="176"/>
      <c r="F1" s="176"/>
      <c r="G1" s="176"/>
      <c r="H1" s="176"/>
      <c r="I1" s="36"/>
      <c r="J1" s="36"/>
      <c r="K1" s="36"/>
      <c r="L1" s="31"/>
    </row>
    <row r="2" spans="1:12">
      <c r="A2" s="176" t="s">
        <v>25</v>
      </c>
      <c r="B2" s="176"/>
      <c r="C2" s="176"/>
      <c r="D2" s="176"/>
      <c r="E2" s="176"/>
      <c r="F2" s="176"/>
      <c r="G2" s="176"/>
      <c r="H2" s="176"/>
      <c r="I2" s="36"/>
      <c r="J2" s="36"/>
      <c r="K2" s="36"/>
      <c r="L2" s="31"/>
    </row>
    <row r="3" spans="1:12">
      <c r="A3" s="176" t="s">
        <v>50</v>
      </c>
      <c r="B3" s="176"/>
      <c r="C3" s="176"/>
      <c r="D3" s="176"/>
      <c r="E3" s="176"/>
      <c r="F3" s="176"/>
      <c r="G3" s="176"/>
      <c r="H3" s="176"/>
      <c r="I3" s="36"/>
      <c r="J3" s="36"/>
      <c r="K3" s="36"/>
      <c r="L3" s="31"/>
    </row>
    <row r="4" spans="1:12" ht="10.5" customHeight="1">
      <c r="A4" s="28"/>
      <c r="B4" s="28"/>
      <c r="C4" s="28"/>
      <c r="D4" s="28"/>
      <c r="E4" s="28"/>
      <c r="F4" s="28"/>
      <c r="G4" s="37"/>
      <c r="H4" s="28"/>
      <c r="I4" s="36"/>
      <c r="J4" s="36"/>
      <c r="K4" s="36"/>
      <c r="L4" s="31"/>
    </row>
    <row r="6" spans="1:12">
      <c r="A6" s="4" t="s">
        <v>234</v>
      </c>
      <c r="B6" s="1"/>
      <c r="C6" s="1"/>
      <c r="D6" s="1"/>
      <c r="E6" s="1"/>
      <c r="F6" s="37">
        <v>2561</v>
      </c>
      <c r="G6" s="37"/>
      <c r="H6" s="37">
        <v>2560</v>
      </c>
      <c r="J6" s="1"/>
      <c r="K6" s="37"/>
    </row>
    <row r="7" spans="1:12">
      <c r="A7" s="1"/>
      <c r="B7" s="54" t="s">
        <v>77</v>
      </c>
      <c r="C7" s="54"/>
      <c r="D7" s="54"/>
      <c r="E7" s="54"/>
      <c r="F7" s="55">
        <v>7374.54</v>
      </c>
      <c r="G7" s="55"/>
      <c r="H7" s="55">
        <v>7732.15</v>
      </c>
      <c r="I7" s="54"/>
      <c r="J7" s="1"/>
      <c r="K7" s="1"/>
    </row>
    <row r="8" spans="1:12">
      <c r="A8" s="1"/>
      <c r="B8" s="54" t="s">
        <v>201</v>
      </c>
      <c r="C8" s="54"/>
      <c r="D8" s="54"/>
      <c r="E8" s="54"/>
      <c r="F8" s="55">
        <v>0</v>
      </c>
      <c r="G8" s="55"/>
      <c r="H8" s="55">
        <v>1496.54</v>
      </c>
      <c r="I8" s="54"/>
      <c r="J8" s="1"/>
      <c r="K8" s="11"/>
    </row>
    <row r="9" spans="1:12">
      <c r="A9" s="1"/>
      <c r="B9" s="54" t="s">
        <v>202</v>
      </c>
      <c r="C9" s="54"/>
      <c r="D9" s="54"/>
      <c r="E9" s="54"/>
      <c r="F9" s="55">
        <v>0</v>
      </c>
      <c r="G9" s="55"/>
      <c r="H9" s="55">
        <v>14402.14</v>
      </c>
      <c r="I9" s="54"/>
      <c r="J9" s="1"/>
      <c r="K9" s="11"/>
    </row>
    <row r="10" spans="1:12">
      <c r="A10" s="1"/>
      <c r="B10" s="54" t="s">
        <v>203</v>
      </c>
      <c r="C10" s="54"/>
      <c r="D10" s="54"/>
      <c r="E10" s="113"/>
      <c r="F10" s="59">
        <v>552305</v>
      </c>
      <c r="G10" s="59"/>
      <c r="H10" s="59">
        <v>656525</v>
      </c>
      <c r="I10" s="54"/>
      <c r="J10" s="1"/>
      <c r="K10" s="61"/>
    </row>
    <row r="11" spans="1:12">
      <c r="A11" s="1"/>
      <c r="B11" s="54" t="s">
        <v>206</v>
      </c>
      <c r="C11" s="54"/>
      <c r="D11" s="54"/>
      <c r="E11" s="113"/>
      <c r="F11" s="59">
        <v>50982</v>
      </c>
      <c r="G11" s="59"/>
      <c r="H11" s="59">
        <v>0</v>
      </c>
      <c r="I11" s="54"/>
      <c r="J11" s="1"/>
      <c r="K11" s="61"/>
    </row>
    <row r="12" spans="1:12">
      <c r="B12" s="54" t="s">
        <v>204</v>
      </c>
      <c r="C12" s="54"/>
      <c r="D12" s="54"/>
      <c r="E12" s="113"/>
      <c r="F12" s="59">
        <v>20000</v>
      </c>
      <c r="G12" s="59"/>
      <c r="H12" s="59">
        <v>20000</v>
      </c>
      <c r="I12" s="54"/>
    </row>
    <row r="13" spans="1:12">
      <c r="B13" s="54" t="s">
        <v>205</v>
      </c>
      <c r="C13" s="54"/>
      <c r="D13" s="54"/>
      <c r="E13" s="114"/>
      <c r="F13" s="59">
        <v>1800</v>
      </c>
      <c r="G13" s="59"/>
      <c r="H13" s="59">
        <v>1800</v>
      </c>
      <c r="I13" s="54"/>
    </row>
    <row r="14" spans="1:12">
      <c r="B14" s="54" t="s">
        <v>252</v>
      </c>
      <c r="C14" s="54"/>
      <c r="D14" s="54"/>
      <c r="E14" s="54"/>
      <c r="F14" s="55">
        <v>649376.28</v>
      </c>
      <c r="G14" s="59"/>
      <c r="H14" s="55">
        <v>591025.93999999994</v>
      </c>
      <c r="I14" s="54"/>
    </row>
    <row r="15" spans="1:12" ht="24.75" thickBot="1">
      <c r="B15" s="54"/>
      <c r="C15" s="54"/>
      <c r="D15" s="54"/>
      <c r="E15" s="113" t="s">
        <v>58</v>
      </c>
      <c r="F15" s="57">
        <f>SUM(F7:F14)</f>
        <v>1281837.82</v>
      </c>
      <c r="G15" s="60"/>
      <c r="H15" s="57">
        <f>SUM(H7:H14)</f>
        <v>1292981.77</v>
      </c>
      <c r="I15" s="56"/>
    </row>
    <row r="16" spans="1:12" ht="24.75" thickTop="1">
      <c r="B16" s="54"/>
      <c r="C16" s="54"/>
      <c r="D16" s="54"/>
      <c r="E16" s="54"/>
      <c r="F16" s="54"/>
      <c r="G16" s="54"/>
      <c r="H16" s="115"/>
      <c r="I16" s="54"/>
    </row>
  </sheetData>
  <mergeCells count="3">
    <mergeCell ref="A1:H1"/>
    <mergeCell ref="A2:H2"/>
    <mergeCell ref="A3:H3"/>
  </mergeCells>
  <pageMargins left="0.95" right="0.45" top="0.75" bottom="0.75" header="0.3" footer="0.3"/>
  <pageSetup paperSize="9" scale="9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C00000"/>
  </sheetPr>
  <dimension ref="A1:L29"/>
  <sheetViews>
    <sheetView view="pageBreakPreview" topLeftCell="A10" zoomScaleNormal="100" zoomScaleSheetLayoutView="100" workbookViewId="0">
      <selection activeCell="G16" sqref="G16"/>
    </sheetView>
  </sheetViews>
  <sheetFormatPr defaultRowHeight="24"/>
  <cols>
    <col min="1" max="1" width="3.375" customWidth="1"/>
    <col min="2" max="2" width="8.125" customWidth="1"/>
    <col min="3" max="4" width="9" customWidth="1"/>
    <col min="5" max="5" width="7.875" customWidth="1"/>
    <col min="6" max="6" width="5.125" customWidth="1"/>
    <col min="7" max="7" width="11.75" customWidth="1"/>
    <col min="8" max="8" width="12" customWidth="1"/>
    <col min="9" max="9" width="14.875" customWidth="1"/>
    <col min="10" max="10" width="11.75" customWidth="1"/>
    <col min="11" max="11" width="14.5" customWidth="1"/>
    <col min="12" max="12" width="14.25" style="129" customWidth="1"/>
  </cols>
  <sheetData>
    <row r="1" spans="1:12" ht="26.25">
      <c r="A1" s="208" t="s">
        <v>6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</row>
    <row r="2" spans="1:12" ht="26.25">
      <c r="A2" s="208" t="s">
        <v>25</v>
      </c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</row>
    <row r="3" spans="1:12" ht="26.25">
      <c r="A3" s="208" t="s">
        <v>211</v>
      </c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</row>
    <row r="4" spans="1:12" ht="10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67"/>
    </row>
    <row r="5" spans="1:12">
      <c r="A5" s="4" t="s">
        <v>235</v>
      </c>
      <c r="B5" s="1"/>
      <c r="C5" s="1"/>
      <c r="D5" s="1"/>
      <c r="E5" s="1"/>
      <c r="F5" s="1"/>
      <c r="G5" s="1"/>
      <c r="H5" s="1"/>
      <c r="I5" s="1"/>
      <c r="J5" s="1"/>
      <c r="K5" s="1"/>
      <c r="L5" s="67"/>
    </row>
    <row r="6" spans="1:12">
      <c r="A6" s="11"/>
      <c r="B6" s="11"/>
      <c r="C6" s="11"/>
      <c r="D6" s="11"/>
      <c r="E6" s="11"/>
      <c r="F6" s="11"/>
      <c r="G6" s="209">
        <v>2561</v>
      </c>
      <c r="H6" s="210"/>
      <c r="I6" s="211"/>
      <c r="J6" s="209">
        <v>2560</v>
      </c>
      <c r="K6" s="210"/>
      <c r="L6" s="211"/>
    </row>
    <row r="7" spans="1:12" s="129" customFormat="1" ht="23.25">
      <c r="A7" s="212" t="s">
        <v>207</v>
      </c>
      <c r="B7" s="213"/>
      <c r="C7" s="213"/>
      <c r="D7" s="213"/>
      <c r="E7" s="213"/>
      <c r="F7" s="213"/>
      <c r="G7" s="65"/>
      <c r="H7" s="124"/>
      <c r="I7" s="125">
        <v>10641391.460000001</v>
      </c>
      <c r="J7" s="126"/>
      <c r="K7" s="127"/>
      <c r="L7" s="128">
        <v>9896408.7300000004</v>
      </c>
    </row>
    <row r="8" spans="1:12" s="129" customFormat="1" ht="23.25">
      <c r="A8" s="202" t="s">
        <v>209</v>
      </c>
      <c r="B8" s="203"/>
      <c r="C8" s="203"/>
      <c r="D8" s="203"/>
      <c r="E8" s="203"/>
      <c r="F8" s="203"/>
      <c r="G8" s="66">
        <v>5546762.3700000001</v>
      </c>
      <c r="H8" s="130"/>
      <c r="I8" s="130"/>
      <c r="J8" s="66">
        <v>3115149.64</v>
      </c>
      <c r="K8" s="130"/>
      <c r="L8" s="131"/>
    </row>
    <row r="9" spans="1:12" s="129" customFormat="1" ht="23.25">
      <c r="A9" s="202" t="s">
        <v>212</v>
      </c>
      <c r="B9" s="203"/>
      <c r="C9" s="203"/>
      <c r="D9" s="203"/>
      <c r="E9" s="203"/>
      <c r="F9" s="203"/>
      <c r="G9" s="66"/>
      <c r="H9" s="130"/>
      <c r="I9" s="130"/>
      <c r="J9" s="66"/>
      <c r="K9" s="130"/>
      <c r="L9" s="131"/>
    </row>
    <row r="10" spans="1:12" s="129" customFormat="1" ht="25.5">
      <c r="A10" s="214" t="s">
        <v>78</v>
      </c>
      <c r="B10" s="215"/>
      <c r="C10" s="215"/>
      <c r="D10" s="215"/>
      <c r="E10" s="215"/>
      <c r="F10" s="215"/>
      <c r="G10" s="132">
        <v>1386690.59</v>
      </c>
      <c r="H10" s="130"/>
      <c r="I10" s="130"/>
      <c r="J10" s="66">
        <v>778787.41</v>
      </c>
      <c r="K10" s="130"/>
      <c r="L10" s="131"/>
    </row>
    <row r="11" spans="1:12" s="129" customFormat="1" ht="23.25">
      <c r="A11" s="202" t="s">
        <v>253</v>
      </c>
      <c r="B11" s="203"/>
      <c r="C11" s="203"/>
      <c r="D11" s="203"/>
      <c r="E11" s="203"/>
      <c r="F11" s="203"/>
      <c r="G11" s="66"/>
      <c r="H11" s="130">
        <f>SUM(G8-G10)</f>
        <v>4160071.7800000003</v>
      </c>
      <c r="I11" s="130"/>
      <c r="J11" s="66"/>
      <c r="K11" s="130">
        <f>SUM(J8-J10)</f>
        <v>2336362.23</v>
      </c>
      <c r="L11" s="131"/>
    </row>
    <row r="12" spans="1:12" s="129" customFormat="1" ht="23.25">
      <c r="A12" s="202" t="s">
        <v>241</v>
      </c>
      <c r="B12" s="203"/>
      <c r="C12" s="203"/>
      <c r="D12" s="203"/>
      <c r="E12" s="203"/>
      <c r="F12" s="203"/>
      <c r="G12" s="66"/>
      <c r="H12" s="130">
        <v>14394.08</v>
      </c>
      <c r="I12" s="130"/>
      <c r="J12" s="66"/>
      <c r="K12" s="130">
        <v>179980</v>
      </c>
      <c r="L12" s="131"/>
    </row>
    <row r="13" spans="1:12" s="129" customFormat="1" ht="23.25">
      <c r="A13" s="202" t="s">
        <v>242</v>
      </c>
      <c r="B13" s="203"/>
      <c r="C13" s="203"/>
      <c r="D13" s="203"/>
      <c r="E13" s="203"/>
      <c r="F13" s="203"/>
      <c r="G13" s="66"/>
      <c r="H13" s="130">
        <v>18349.25</v>
      </c>
      <c r="I13" s="130"/>
      <c r="J13" s="66"/>
      <c r="K13" s="130"/>
      <c r="L13" s="131"/>
    </row>
    <row r="14" spans="1:12" s="129" customFormat="1" ht="23.25">
      <c r="A14" s="202" t="s">
        <v>243</v>
      </c>
      <c r="B14" s="203"/>
      <c r="C14" s="203"/>
      <c r="D14" s="203"/>
      <c r="E14" s="203"/>
      <c r="F14" s="203"/>
      <c r="G14" s="66"/>
      <c r="H14" s="133">
        <v>2132058.5</v>
      </c>
      <c r="I14" s="130"/>
      <c r="J14" s="66"/>
      <c r="K14" s="133">
        <v>386180.5</v>
      </c>
      <c r="L14" s="131"/>
    </row>
    <row r="15" spans="1:12" s="129" customFormat="1" ht="23.25">
      <c r="A15" s="202" t="s">
        <v>213</v>
      </c>
      <c r="B15" s="203"/>
      <c r="C15" s="203"/>
      <c r="D15" s="203"/>
      <c r="E15" s="203"/>
      <c r="F15" s="203"/>
      <c r="G15" s="66"/>
      <c r="H15" s="130"/>
      <c r="I15" s="130">
        <v>3007845</v>
      </c>
      <c r="J15" s="66"/>
      <c r="K15" s="130"/>
      <c r="L15" s="131">
        <v>2157540</v>
      </c>
    </row>
    <row r="16" spans="1:12" s="129" customFormat="1" ht="23.25">
      <c r="A16" s="134"/>
      <c r="B16" s="166" t="s">
        <v>254</v>
      </c>
      <c r="C16" s="135"/>
      <c r="D16" s="135"/>
      <c r="E16" s="135"/>
      <c r="F16" s="135"/>
      <c r="G16" s="66"/>
      <c r="H16" s="130"/>
      <c r="I16" s="136">
        <v>231.28</v>
      </c>
      <c r="J16" s="66"/>
      <c r="K16" s="130"/>
      <c r="L16" s="131">
        <v>0</v>
      </c>
    </row>
    <row r="17" spans="1:12" s="129" customFormat="1" thickBot="1">
      <c r="A17" s="204" t="s">
        <v>208</v>
      </c>
      <c r="B17" s="205"/>
      <c r="C17" s="205"/>
      <c r="D17" s="205"/>
      <c r="E17" s="205"/>
      <c r="F17" s="205"/>
      <c r="G17" s="66"/>
      <c r="H17" s="130"/>
      <c r="I17" s="137">
        <f>SUM(I7+H11+H12+H13+H14-I15-I16)</f>
        <v>13958188.790000001</v>
      </c>
      <c r="J17" s="66"/>
      <c r="K17" s="130"/>
      <c r="L17" s="137">
        <v>10641391.460000001</v>
      </c>
    </row>
    <row r="18" spans="1:12" s="129" customFormat="1" thickTop="1">
      <c r="A18" s="206"/>
      <c r="B18" s="207"/>
      <c r="C18" s="207"/>
      <c r="D18" s="207"/>
      <c r="E18" s="207"/>
      <c r="F18" s="207"/>
      <c r="G18" s="138"/>
      <c r="H18" s="133"/>
      <c r="I18" s="133"/>
      <c r="J18" s="138"/>
      <c r="K18" s="133"/>
      <c r="L18" s="13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7"/>
    </row>
    <row r="20" spans="1:12">
      <c r="A20" s="4" t="s">
        <v>210</v>
      </c>
      <c r="B20" s="1"/>
      <c r="C20" s="1"/>
      <c r="D20" s="1"/>
      <c r="E20" s="1"/>
      <c r="F20" s="1"/>
      <c r="G20" s="1"/>
      <c r="I20" s="48">
        <v>2561</v>
      </c>
      <c r="J20" s="1"/>
      <c r="K20" s="48">
        <v>2560</v>
      </c>
      <c r="L20" s="139"/>
    </row>
    <row r="21" spans="1:12">
      <c r="A21" s="1"/>
      <c r="B21" s="1" t="s">
        <v>255</v>
      </c>
      <c r="C21" s="1"/>
      <c r="D21" s="1"/>
      <c r="E21" s="1"/>
      <c r="F21" s="1"/>
      <c r="G21" s="1"/>
      <c r="H21" s="119"/>
      <c r="I21" s="119">
        <v>3860.4</v>
      </c>
      <c r="J21" s="1"/>
      <c r="K21" s="119">
        <v>11478.9</v>
      </c>
      <c r="L21" s="140"/>
    </row>
    <row r="22" spans="1:12">
      <c r="A22" s="1"/>
      <c r="B22" s="1" t="s">
        <v>256</v>
      </c>
      <c r="C22" s="1"/>
      <c r="D22" s="1"/>
      <c r="E22" s="1"/>
      <c r="F22" s="1"/>
      <c r="G22" s="1"/>
      <c r="H22" s="119"/>
      <c r="I22" s="119">
        <v>115428</v>
      </c>
      <c r="J22" s="1"/>
      <c r="K22" s="119">
        <v>63582</v>
      </c>
      <c r="L22" s="140"/>
    </row>
    <row r="23" spans="1:12">
      <c r="A23" s="1"/>
      <c r="B23" s="1" t="s">
        <v>257</v>
      </c>
      <c r="C23" s="1"/>
      <c r="D23" s="1"/>
      <c r="E23" s="1"/>
      <c r="F23" s="1"/>
      <c r="G23" s="1"/>
      <c r="H23" s="53"/>
      <c r="I23" s="120">
        <f>SUM(I17-I21-I22)</f>
        <v>13838900.390000001</v>
      </c>
      <c r="J23" s="1"/>
      <c r="K23" s="122">
        <v>10566391.460000001</v>
      </c>
      <c r="L23" s="141"/>
    </row>
    <row r="24" spans="1:12" ht="24.75" thickBot="1">
      <c r="A24" s="1"/>
      <c r="B24" s="1"/>
      <c r="C24" s="1"/>
      <c r="D24" s="1"/>
      <c r="E24" s="1"/>
      <c r="F24" s="1"/>
      <c r="G24" s="1"/>
      <c r="H24" s="53"/>
      <c r="I24" s="121">
        <f>SUM(I17)</f>
        <v>13958188.790000001</v>
      </c>
      <c r="J24" s="1"/>
      <c r="K24" s="121">
        <v>10641391.460000001</v>
      </c>
      <c r="L24" s="142"/>
    </row>
    <row r="25" spans="1:12" ht="24.75" thickTop="1">
      <c r="A25" s="1"/>
      <c r="B25" s="1"/>
      <c r="C25" s="1"/>
      <c r="D25" s="1"/>
      <c r="E25" s="1"/>
      <c r="F25" s="1"/>
      <c r="G25" s="1"/>
      <c r="H25" s="11"/>
      <c r="I25" s="1"/>
      <c r="J25" s="1"/>
      <c r="K25" s="1"/>
      <c r="L25" s="67"/>
    </row>
    <row r="26" spans="1:12">
      <c r="A26" s="1"/>
      <c r="B26" s="1"/>
      <c r="C26" s="1"/>
      <c r="D26" s="1"/>
      <c r="E26" s="1"/>
      <c r="F26" s="1"/>
      <c r="G26" s="1"/>
      <c r="I26" s="48">
        <v>2561</v>
      </c>
      <c r="J26" s="1"/>
      <c r="K26" s="48">
        <v>2560</v>
      </c>
      <c r="L26" s="139"/>
    </row>
    <row r="27" spans="1:12">
      <c r="A27" s="1" t="s">
        <v>228</v>
      </c>
      <c r="B27" s="1"/>
      <c r="C27" s="1"/>
      <c r="D27" s="1"/>
      <c r="E27" s="1"/>
      <c r="F27" s="1"/>
      <c r="G27" s="1"/>
      <c r="H27" s="119"/>
      <c r="I27" s="123">
        <v>429100</v>
      </c>
      <c r="J27" s="117"/>
      <c r="K27" s="123">
        <v>2618500</v>
      </c>
      <c r="L27" s="140"/>
    </row>
    <row r="28" spans="1:12">
      <c r="A28" s="118" t="s">
        <v>236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67"/>
    </row>
    <row r="29" spans="1:1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67"/>
    </row>
  </sheetData>
  <mergeCells count="16">
    <mergeCell ref="A15:F15"/>
    <mergeCell ref="A17:F17"/>
    <mergeCell ref="A18:F18"/>
    <mergeCell ref="A14:F14"/>
    <mergeCell ref="A1:L1"/>
    <mergeCell ref="A2:L2"/>
    <mergeCell ref="A3:L3"/>
    <mergeCell ref="G6:I6"/>
    <mergeCell ref="J6:L6"/>
    <mergeCell ref="A7:F7"/>
    <mergeCell ref="A8:F8"/>
    <mergeCell ref="A9:F9"/>
    <mergeCell ref="A10:F10"/>
    <mergeCell ref="A11:F11"/>
    <mergeCell ref="A12:F12"/>
    <mergeCell ref="A13:F13"/>
  </mergeCells>
  <pageMargins left="0.6" right="0.2" top="0.75" bottom="0.75" header="0.3" footer="0.3"/>
  <pageSetup paperSize="9" scale="7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B050"/>
  </sheetPr>
  <dimension ref="A1:N51"/>
  <sheetViews>
    <sheetView view="pageBreakPreview" topLeftCell="A37" zoomScaleNormal="100" zoomScaleSheetLayoutView="100" workbookViewId="0">
      <selection activeCell="C41" sqref="C41"/>
    </sheetView>
  </sheetViews>
  <sheetFormatPr defaultRowHeight="24"/>
  <cols>
    <col min="1" max="1" width="19.25" customWidth="1"/>
    <col min="2" max="2" width="23.875" customWidth="1"/>
    <col min="3" max="3" width="46.375" customWidth="1"/>
    <col min="4" max="4" width="13.375" customWidth="1"/>
    <col min="5" max="5" width="13.5" customWidth="1"/>
    <col min="6" max="6" width="12.125" customWidth="1"/>
    <col min="7" max="7" width="11.75" customWidth="1"/>
    <col min="8" max="8" width="10" customWidth="1"/>
    <col min="9" max="9" width="11.125" customWidth="1"/>
    <col min="10" max="10" width="17" customWidth="1"/>
    <col min="12" max="12" width="7.75" customWidth="1"/>
    <col min="13" max="13" width="6.25" customWidth="1"/>
    <col min="14" max="14" width="6.75" customWidth="1"/>
  </cols>
  <sheetData>
    <row r="1" spans="1:14">
      <c r="A1" s="176" t="s">
        <v>6</v>
      </c>
      <c r="B1" s="176"/>
      <c r="C1" s="176"/>
      <c r="D1" s="176"/>
      <c r="E1" s="176"/>
      <c r="F1" s="176"/>
      <c r="G1" s="176"/>
      <c r="H1" s="18"/>
      <c r="I1" s="18"/>
      <c r="J1" s="18"/>
      <c r="K1" s="18"/>
      <c r="L1" s="18"/>
      <c r="M1" s="18"/>
      <c r="N1" s="18"/>
    </row>
    <row r="2" spans="1:14">
      <c r="A2" s="176" t="s">
        <v>25</v>
      </c>
      <c r="B2" s="176"/>
      <c r="C2" s="176"/>
      <c r="D2" s="176"/>
      <c r="E2" s="176"/>
      <c r="F2" s="176"/>
      <c r="G2" s="176"/>
      <c r="H2" s="18"/>
      <c r="I2" s="18"/>
      <c r="J2" s="18"/>
      <c r="K2" s="18"/>
      <c r="L2" s="18"/>
      <c r="M2" s="18"/>
      <c r="N2" s="18"/>
    </row>
    <row r="3" spans="1:14">
      <c r="A3" s="176" t="s">
        <v>50</v>
      </c>
      <c r="B3" s="176"/>
      <c r="C3" s="176"/>
      <c r="D3" s="176"/>
      <c r="E3" s="176"/>
      <c r="F3" s="176"/>
      <c r="G3" s="176"/>
      <c r="H3" s="18"/>
      <c r="I3" s="18"/>
      <c r="J3" s="18"/>
      <c r="K3" s="18"/>
      <c r="L3" s="18"/>
      <c r="M3" s="18"/>
      <c r="N3" s="18"/>
    </row>
    <row r="4" spans="1:14" ht="8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>
      <c r="A5" s="4" t="s">
        <v>237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>
      <c r="A6" s="4" t="s">
        <v>46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s="1" customFormat="1">
      <c r="A7" s="216" t="s">
        <v>75</v>
      </c>
      <c r="B7" s="216" t="s">
        <v>76</v>
      </c>
      <c r="C7" s="216" t="s">
        <v>65</v>
      </c>
      <c r="D7" s="143" t="s">
        <v>214</v>
      </c>
      <c r="E7" s="216" t="s">
        <v>81</v>
      </c>
      <c r="F7" s="216" t="s">
        <v>244</v>
      </c>
      <c r="G7" s="216" t="s">
        <v>80</v>
      </c>
      <c r="H7" s="216" t="s">
        <v>79</v>
      </c>
    </row>
    <row r="8" spans="1:14" s="1" customFormat="1">
      <c r="A8" s="217"/>
      <c r="B8" s="217"/>
      <c r="C8" s="217"/>
      <c r="D8" s="144" t="s">
        <v>215</v>
      </c>
      <c r="E8" s="218"/>
      <c r="F8" s="218"/>
      <c r="G8" s="219"/>
      <c r="H8" s="217"/>
    </row>
    <row r="9" spans="1:14" s="162" customFormat="1" ht="21.75">
      <c r="A9" s="159" t="s">
        <v>82</v>
      </c>
      <c r="B9" s="159" t="s">
        <v>245</v>
      </c>
      <c r="C9" s="159" t="s">
        <v>246</v>
      </c>
      <c r="D9" s="157">
        <v>229845</v>
      </c>
      <c r="E9" s="160">
        <v>229845</v>
      </c>
      <c r="F9" s="160">
        <v>229845</v>
      </c>
      <c r="G9" s="163">
        <f>SUM(D9-F9)</f>
        <v>0</v>
      </c>
      <c r="H9" s="161"/>
    </row>
    <row r="10" spans="1:14" s="162" customFormat="1" ht="21.75">
      <c r="A10" s="145" t="s">
        <v>138</v>
      </c>
      <c r="B10" s="145" t="s">
        <v>139</v>
      </c>
      <c r="C10" s="145" t="s">
        <v>225</v>
      </c>
      <c r="D10" s="146">
        <v>347000</v>
      </c>
      <c r="E10" s="146">
        <v>347000</v>
      </c>
      <c r="F10" s="158">
        <v>347000</v>
      </c>
      <c r="G10" s="147">
        <v>0</v>
      </c>
      <c r="H10" s="146">
        <v>0</v>
      </c>
    </row>
    <row r="11" spans="1:14" s="162" customFormat="1" ht="21.75">
      <c r="A11" s="145" t="s">
        <v>138</v>
      </c>
      <c r="B11" s="145" t="s">
        <v>139</v>
      </c>
      <c r="C11" s="145" t="s">
        <v>226</v>
      </c>
      <c r="D11" s="146">
        <v>320000</v>
      </c>
      <c r="E11" s="146">
        <v>319000</v>
      </c>
      <c r="F11" s="158">
        <v>319000</v>
      </c>
      <c r="G11" s="147">
        <v>0</v>
      </c>
      <c r="H11" s="146">
        <v>0</v>
      </c>
    </row>
    <row r="12" spans="1:14" s="162" customFormat="1" ht="21.75">
      <c r="A12" s="145" t="s">
        <v>138</v>
      </c>
      <c r="B12" s="145" t="s">
        <v>139</v>
      </c>
      <c r="C12" s="159" t="s">
        <v>248</v>
      </c>
      <c r="D12" s="157">
        <v>131000</v>
      </c>
      <c r="E12" s="160">
        <v>130000</v>
      </c>
      <c r="F12" s="160">
        <v>130000</v>
      </c>
      <c r="G12" s="164">
        <v>0</v>
      </c>
      <c r="H12" s="161"/>
    </row>
    <row r="13" spans="1:14" s="162" customFormat="1" ht="21.75">
      <c r="A13" s="145" t="s">
        <v>138</v>
      </c>
      <c r="B13" s="145" t="s">
        <v>139</v>
      </c>
      <c r="C13" s="159" t="s">
        <v>247</v>
      </c>
      <c r="D13" s="157">
        <v>185000</v>
      </c>
      <c r="E13" s="160">
        <v>184000</v>
      </c>
      <c r="F13" s="160">
        <v>184000</v>
      </c>
      <c r="G13" s="164"/>
      <c r="H13" s="161"/>
    </row>
    <row r="14" spans="1:14" s="1" customFormat="1">
      <c r="A14" s="145" t="s">
        <v>138</v>
      </c>
      <c r="B14" s="145" t="s">
        <v>139</v>
      </c>
      <c r="C14" s="145" t="s">
        <v>224</v>
      </c>
      <c r="D14" s="146">
        <v>245000</v>
      </c>
      <c r="E14" s="146">
        <v>244000</v>
      </c>
      <c r="F14" s="158">
        <v>244000</v>
      </c>
      <c r="G14" s="147">
        <v>0</v>
      </c>
      <c r="H14" s="146">
        <v>0</v>
      </c>
    </row>
    <row r="15" spans="1:14" s="1" customFormat="1">
      <c r="A15" s="145" t="s">
        <v>138</v>
      </c>
      <c r="B15" s="145" t="s">
        <v>139</v>
      </c>
      <c r="C15" s="145" t="s">
        <v>223</v>
      </c>
      <c r="D15" s="146">
        <v>252000</v>
      </c>
      <c r="E15" s="146">
        <v>251000</v>
      </c>
      <c r="F15" s="158">
        <v>251000</v>
      </c>
      <c r="G15" s="147">
        <v>0</v>
      </c>
      <c r="H15" s="146">
        <v>0</v>
      </c>
    </row>
    <row r="16" spans="1:14" s="1" customFormat="1">
      <c r="A16" s="145" t="s">
        <v>138</v>
      </c>
      <c r="B16" s="145" t="s">
        <v>139</v>
      </c>
      <c r="C16" s="156" t="s">
        <v>249</v>
      </c>
      <c r="D16" s="146">
        <v>336000</v>
      </c>
      <c r="E16" s="146">
        <v>335000</v>
      </c>
      <c r="F16" s="158">
        <v>335000</v>
      </c>
      <c r="G16" s="147">
        <v>0</v>
      </c>
    </row>
    <row r="17" spans="1:8" s="1" customFormat="1">
      <c r="A17" s="145" t="s">
        <v>138</v>
      </c>
      <c r="B17" s="145" t="s">
        <v>139</v>
      </c>
      <c r="C17" s="156" t="s">
        <v>227</v>
      </c>
      <c r="D17" s="146">
        <v>275000</v>
      </c>
      <c r="E17" s="146">
        <v>261000</v>
      </c>
      <c r="F17" s="158">
        <v>261000</v>
      </c>
      <c r="G17" s="147">
        <v>0</v>
      </c>
      <c r="H17" s="146">
        <v>0</v>
      </c>
    </row>
    <row r="18" spans="1:8" s="1" customFormat="1">
      <c r="A18" s="145" t="s">
        <v>138</v>
      </c>
      <c r="B18" s="145" t="s">
        <v>139</v>
      </c>
      <c r="C18" s="165" t="s">
        <v>250</v>
      </c>
      <c r="D18" s="146">
        <v>160000</v>
      </c>
      <c r="E18" s="146">
        <v>151000</v>
      </c>
      <c r="F18" s="158">
        <v>151000</v>
      </c>
      <c r="G18" s="147">
        <v>0</v>
      </c>
      <c r="H18" s="146"/>
    </row>
    <row r="19" spans="1:8" s="1" customFormat="1">
      <c r="A19" s="145" t="s">
        <v>138</v>
      </c>
      <c r="B19" s="145" t="s">
        <v>139</v>
      </c>
      <c r="C19" s="156" t="s">
        <v>251</v>
      </c>
      <c r="D19" s="146">
        <v>195000</v>
      </c>
      <c r="E19" s="146">
        <v>186000</v>
      </c>
      <c r="F19" s="158">
        <v>186000</v>
      </c>
      <c r="G19" s="147"/>
      <c r="H19" s="146"/>
    </row>
    <row r="20" spans="1:8" s="1" customFormat="1">
      <c r="A20" s="145" t="s">
        <v>138</v>
      </c>
      <c r="B20" s="145" t="s">
        <v>139</v>
      </c>
      <c r="C20" s="145" t="s">
        <v>220</v>
      </c>
      <c r="D20" s="146">
        <v>371000</v>
      </c>
      <c r="E20" s="146">
        <v>370000</v>
      </c>
      <c r="F20" s="158">
        <v>370000</v>
      </c>
      <c r="G20" s="147">
        <v>0</v>
      </c>
      <c r="H20" s="146"/>
    </row>
    <row r="21" spans="1:8" s="1" customFormat="1">
      <c r="A21" s="145" t="s">
        <v>138</v>
      </c>
      <c r="B21" s="145" t="s">
        <v>139</v>
      </c>
      <c r="C21" s="145" t="s">
        <v>221</v>
      </c>
      <c r="D21" s="146">
        <v>67100</v>
      </c>
      <c r="E21" s="146">
        <v>67100</v>
      </c>
      <c r="F21" s="158">
        <v>0</v>
      </c>
      <c r="G21" s="147">
        <f>SUM(E21)</f>
        <v>67100</v>
      </c>
      <c r="H21" s="146">
        <v>0</v>
      </c>
    </row>
    <row r="22" spans="1:8" s="1" customFormat="1">
      <c r="A22" s="145" t="s">
        <v>138</v>
      </c>
      <c r="B22" s="145" t="s">
        <v>139</v>
      </c>
      <c r="C22" s="145" t="s">
        <v>222</v>
      </c>
      <c r="D22" s="146">
        <v>362000</v>
      </c>
      <c r="E22" s="146">
        <v>362000</v>
      </c>
      <c r="F22" s="158">
        <v>0</v>
      </c>
      <c r="G22" s="147">
        <v>362000</v>
      </c>
      <c r="H22" s="146">
        <v>0</v>
      </c>
    </row>
    <row r="23" spans="1:8" s="1" customFormat="1">
      <c r="A23" s="220" t="s">
        <v>58</v>
      </c>
      <c r="B23" s="221"/>
      <c r="C23" s="222"/>
      <c r="D23" s="148">
        <f>SUM(D9:D22)</f>
        <v>3475945</v>
      </c>
      <c r="E23" s="149">
        <f>SUM(E9:E22)</f>
        <v>3436945</v>
      </c>
      <c r="F23" s="149">
        <f>SUM(F9:F22)</f>
        <v>3007845</v>
      </c>
      <c r="G23" s="148">
        <f>SUM(G9:G22)</f>
        <v>429100</v>
      </c>
      <c r="H23" s="148">
        <f>SUM(H19:H22)</f>
        <v>0</v>
      </c>
    </row>
    <row r="24" spans="1:8" s="1" customFormat="1" ht="10.5" customHeight="1">
      <c r="A24" s="150"/>
      <c r="B24" s="150"/>
      <c r="C24" s="150"/>
      <c r="D24" s="151"/>
      <c r="E24" s="151"/>
      <c r="F24" s="151"/>
      <c r="G24" s="151"/>
    </row>
    <row r="25" spans="1:8" s="1" customFormat="1" ht="10.5" customHeight="1">
      <c r="A25" s="150"/>
      <c r="B25" s="150"/>
      <c r="C25" s="150"/>
      <c r="D25" s="151"/>
      <c r="E25" s="151"/>
      <c r="F25" s="151"/>
      <c r="G25" s="151"/>
    </row>
    <row r="26" spans="1:8" s="1" customFormat="1" ht="10.5" customHeight="1">
      <c r="A26" s="150"/>
      <c r="B26" s="150"/>
      <c r="C26" s="150"/>
      <c r="D26" s="151"/>
      <c r="E26" s="151"/>
      <c r="F26" s="151"/>
      <c r="G26" s="151"/>
    </row>
    <row r="27" spans="1:8" s="1" customFormat="1" ht="10.5" customHeight="1">
      <c r="A27" s="150"/>
      <c r="B27" s="150"/>
      <c r="C27" s="150"/>
      <c r="D27" s="151"/>
      <c r="E27" s="151"/>
      <c r="F27" s="151"/>
      <c r="G27" s="151"/>
    </row>
    <row r="28" spans="1:8" s="1" customFormat="1" ht="10.5" customHeight="1">
      <c r="A28" s="150"/>
      <c r="B28" s="150"/>
      <c r="C28" s="150"/>
      <c r="D28" s="151"/>
      <c r="E28" s="151"/>
      <c r="F28" s="151"/>
      <c r="G28" s="151"/>
    </row>
    <row r="29" spans="1:8" s="1" customFormat="1" ht="10.5" customHeight="1">
      <c r="A29" s="150"/>
      <c r="B29" s="150"/>
      <c r="C29" s="150"/>
      <c r="D29" s="151"/>
      <c r="E29" s="151"/>
      <c r="F29" s="151"/>
      <c r="G29" s="151"/>
    </row>
    <row r="30" spans="1:8" s="1" customFormat="1" ht="10.5" customHeight="1">
      <c r="A30" s="150"/>
      <c r="B30" s="150"/>
      <c r="C30" s="150"/>
      <c r="D30" s="151"/>
      <c r="E30" s="151"/>
      <c r="F30" s="151"/>
      <c r="G30" s="151"/>
    </row>
    <row r="31" spans="1:8" s="1" customFormat="1" ht="10.5" customHeight="1">
      <c r="A31" s="150"/>
      <c r="B31" s="150"/>
      <c r="C31" s="150"/>
      <c r="D31" s="151"/>
      <c r="E31" s="151"/>
      <c r="F31" s="151"/>
      <c r="G31" s="151"/>
    </row>
    <row r="32" spans="1:8" s="1" customFormat="1" ht="10.5" customHeight="1">
      <c r="A32" s="150"/>
      <c r="B32" s="150"/>
      <c r="C32" s="150"/>
      <c r="D32" s="151"/>
      <c r="E32" s="151"/>
      <c r="F32" s="151"/>
      <c r="G32" s="151"/>
    </row>
    <row r="33" spans="1:8" s="1" customFormat="1" ht="24.75" customHeight="1">
      <c r="A33" s="150"/>
      <c r="B33" s="150"/>
      <c r="C33" s="150"/>
      <c r="D33" s="151"/>
      <c r="E33" s="151"/>
      <c r="F33" s="151"/>
      <c r="G33" s="151"/>
    </row>
    <row r="34" spans="1:8" s="1" customFormat="1">
      <c r="A34" s="4" t="s">
        <v>83</v>
      </c>
    </row>
    <row r="35" spans="1:8" s="1" customFormat="1">
      <c r="A35" s="216" t="s">
        <v>75</v>
      </c>
      <c r="B35" s="216" t="s">
        <v>76</v>
      </c>
      <c r="C35" s="216" t="s">
        <v>65</v>
      </c>
      <c r="D35" s="143" t="s">
        <v>214</v>
      </c>
      <c r="E35" s="216" t="s">
        <v>81</v>
      </c>
      <c r="F35" s="216" t="s">
        <v>244</v>
      </c>
      <c r="G35" s="216" t="s">
        <v>80</v>
      </c>
      <c r="H35" s="216" t="s">
        <v>79</v>
      </c>
    </row>
    <row r="36" spans="1:8" s="1" customFormat="1">
      <c r="A36" s="217"/>
      <c r="B36" s="217"/>
      <c r="C36" s="217"/>
      <c r="D36" s="144" t="s">
        <v>215</v>
      </c>
      <c r="E36" s="218"/>
      <c r="F36" s="218"/>
      <c r="G36" s="219"/>
      <c r="H36" s="217"/>
    </row>
    <row r="37" spans="1:8" s="1" customFormat="1">
      <c r="A37" s="145" t="s">
        <v>138</v>
      </c>
      <c r="B37" s="145" t="s">
        <v>139</v>
      </c>
      <c r="C37" s="145" t="s">
        <v>216</v>
      </c>
      <c r="D37" s="146"/>
      <c r="E37" s="146">
        <v>0</v>
      </c>
      <c r="F37" s="146"/>
      <c r="G37" s="147">
        <v>0</v>
      </c>
      <c r="H37" s="146"/>
    </row>
    <row r="38" spans="1:8" s="1" customFormat="1">
      <c r="A38" s="145"/>
      <c r="B38" s="145"/>
      <c r="C38" s="145" t="s">
        <v>217</v>
      </c>
      <c r="D38" s="146">
        <v>195000</v>
      </c>
      <c r="E38" s="146">
        <v>195000</v>
      </c>
      <c r="F38" s="146"/>
      <c r="G38" s="147">
        <v>195000</v>
      </c>
      <c r="H38" s="146">
        <v>0</v>
      </c>
    </row>
    <row r="39" spans="1:8">
      <c r="A39" s="145" t="s">
        <v>138</v>
      </c>
      <c r="B39" s="145" t="s">
        <v>139</v>
      </c>
      <c r="C39" s="100" t="s">
        <v>218</v>
      </c>
      <c r="D39" s="146"/>
      <c r="E39" s="146"/>
      <c r="F39" s="146"/>
      <c r="G39" s="147">
        <v>0</v>
      </c>
      <c r="H39" s="146"/>
    </row>
    <row r="40" spans="1:8">
      <c r="A40" s="145"/>
      <c r="B40" s="145"/>
      <c r="C40" s="145" t="s">
        <v>219</v>
      </c>
      <c r="D40" s="146">
        <v>160000</v>
      </c>
      <c r="E40" s="146">
        <v>160000</v>
      </c>
      <c r="F40" s="146"/>
      <c r="G40" s="147">
        <v>160000</v>
      </c>
      <c r="H40" s="146">
        <v>0</v>
      </c>
    </row>
    <row r="41" spans="1:8">
      <c r="A41" s="145" t="s">
        <v>138</v>
      </c>
      <c r="B41" s="145" t="s">
        <v>139</v>
      </c>
      <c r="C41" s="156" t="s">
        <v>227</v>
      </c>
      <c r="D41" s="146">
        <v>275000</v>
      </c>
      <c r="E41" s="146">
        <v>275000</v>
      </c>
      <c r="F41" s="146"/>
      <c r="G41" s="147">
        <v>275000</v>
      </c>
      <c r="H41" s="146">
        <v>0</v>
      </c>
    </row>
    <row r="42" spans="1:8">
      <c r="A42" s="145" t="s">
        <v>138</v>
      </c>
      <c r="B42" s="145" t="s">
        <v>139</v>
      </c>
      <c r="C42" s="145" t="s">
        <v>220</v>
      </c>
      <c r="D42" s="146">
        <v>371000</v>
      </c>
      <c r="E42" s="146">
        <v>0</v>
      </c>
      <c r="F42" s="146"/>
      <c r="G42" s="147">
        <v>371000</v>
      </c>
      <c r="H42" s="146"/>
    </row>
    <row r="43" spans="1:8">
      <c r="A43" s="145" t="s">
        <v>138</v>
      </c>
      <c r="B43" s="145" t="s">
        <v>139</v>
      </c>
      <c r="C43" s="145" t="s">
        <v>221</v>
      </c>
      <c r="D43" s="146">
        <v>91500</v>
      </c>
      <c r="E43" s="146">
        <v>0</v>
      </c>
      <c r="F43" s="146"/>
      <c r="G43" s="147">
        <v>91500</v>
      </c>
      <c r="H43" s="146">
        <v>0</v>
      </c>
    </row>
    <row r="44" spans="1:8">
      <c r="A44" s="145" t="s">
        <v>138</v>
      </c>
      <c r="B44" s="145" t="s">
        <v>139</v>
      </c>
      <c r="C44" s="145" t="s">
        <v>222</v>
      </c>
      <c r="D44" s="146">
        <v>362000</v>
      </c>
      <c r="E44" s="146">
        <v>0</v>
      </c>
      <c r="F44" s="146"/>
      <c r="G44" s="147">
        <v>362000</v>
      </c>
      <c r="H44" s="146">
        <v>0</v>
      </c>
    </row>
    <row r="45" spans="1:8">
      <c r="A45" s="145" t="s">
        <v>138</v>
      </c>
      <c r="B45" s="145" t="s">
        <v>139</v>
      </c>
      <c r="C45" s="145" t="s">
        <v>223</v>
      </c>
      <c r="D45" s="146">
        <v>252000</v>
      </c>
      <c r="E45" s="146">
        <v>0</v>
      </c>
      <c r="F45" s="146"/>
      <c r="G45" s="147">
        <v>252000</v>
      </c>
      <c r="H45" s="146">
        <v>0</v>
      </c>
    </row>
    <row r="46" spans="1:8">
      <c r="A46" s="145" t="s">
        <v>138</v>
      </c>
      <c r="B46" s="145" t="s">
        <v>139</v>
      </c>
      <c r="C46" s="145" t="s">
        <v>224</v>
      </c>
      <c r="D46" s="146">
        <v>245000</v>
      </c>
      <c r="E46" s="146">
        <v>0</v>
      </c>
      <c r="F46" s="146"/>
      <c r="G46" s="147">
        <v>245000</v>
      </c>
      <c r="H46" s="146">
        <v>0</v>
      </c>
    </row>
    <row r="47" spans="1:8">
      <c r="A47" s="145" t="s">
        <v>138</v>
      </c>
      <c r="B47" s="145" t="s">
        <v>139</v>
      </c>
      <c r="C47" s="145" t="s">
        <v>225</v>
      </c>
      <c r="D47" s="146">
        <v>347000</v>
      </c>
      <c r="E47" s="146">
        <v>0</v>
      </c>
      <c r="F47" s="146"/>
      <c r="G47" s="147">
        <v>347000</v>
      </c>
      <c r="H47" s="146">
        <v>0</v>
      </c>
    </row>
    <row r="48" spans="1:8">
      <c r="A48" s="145" t="s">
        <v>138</v>
      </c>
      <c r="B48" s="145" t="s">
        <v>139</v>
      </c>
      <c r="C48" s="145" t="s">
        <v>226</v>
      </c>
      <c r="D48" s="146">
        <v>320000</v>
      </c>
      <c r="E48" s="146">
        <v>0</v>
      </c>
      <c r="F48" s="146"/>
      <c r="G48" s="147">
        <v>320000</v>
      </c>
      <c r="H48" s="146">
        <v>0</v>
      </c>
    </row>
    <row r="49" spans="1:8">
      <c r="A49" s="220" t="s">
        <v>58</v>
      </c>
      <c r="B49" s="221"/>
      <c r="C49" s="222"/>
      <c r="D49" s="148">
        <f>SUM(D37:D48)</f>
        <v>2618500</v>
      </c>
      <c r="E49" s="149">
        <f>SUM(E37:E48)</f>
        <v>630000</v>
      </c>
      <c r="F49" s="149"/>
      <c r="G49" s="148">
        <f>SUM(G37:G48)</f>
        <v>2618500</v>
      </c>
      <c r="H49" s="148">
        <f>SUM(H37:H48)</f>
        <v>0</v>
      </c>
    </row>
    <row r="50" spans="1:8">
      <c r="A50" s="150"/>
      <c r="B50" s="150"/>
      <c r="C50" s="150"/>
      <c r="D50" s="151"/>
      <c r="E50" s="151"/>
      <c r="F50" s="151"/>
      <c r="G50" s="151"/>
    </row>
    <row r="51" spans="1:8">
      <c r="A51" s="152"/>
      <c r="B51" s="152"/>
      <c r="C51" s="152"/>
      <c r="D51" s="152"/>
      <c r="E51" s="152"/>
      <c r="F51" s="152"/>
      <c r="G51" s="152"/>
    </row>
  </sheetData>
  <mergeCells count="19">
    <mergeCell ref="H7:H8"/>
    <mergeCell ref="G7:G8"/>
    <mergeCell ref="F7:F8"/>
    <mergeCell ref="G35:G36"/>
    <mergeCell ref="A49:C49"/>
    <mergeCell ref="A23:C23"/>
    <mergeCell ref="A35:A36"/>
    <mergeCell ref="B35:B36"/>
    <mergeCell ref="C35:C36"/>
    <mergeCell ref="E35:E36"/>
    <mergeCell ref="H35:H36"/>
    <mergeCell ref="F35:F36"/>
    <mergeCell ref="A1:G1"/>
    <mergeCell ref="A2:G2"/>
    <mergeCell ref="A3:G3"/>
    <mergeCell ref="A7:A8"/>
    <mergeCell ref="B7:B8"/>
    <mergeCell ref="C7:C8"/>
    <mergeCell ref="E7:E8"/>
  </mergeCells>
  <pageMargins left="0.95" right="0.45" top="0.5" bottom="0.25" header="0.3" footer="0.3"/>
  <pageSetup paperSize="9" scale="8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</sheetPr>
  <dimension ref="A1:K21"/>
  <sheetViews>
    <sheetView workbookViewId="0">
      <selection activeCell="G7" sqref="G7"/>
    </sheetView>
  </sheetViews>
  <sheetFormatPr defaultRowHeight="24"/>
  <cols>
    <col min="1" max="1" width="13.125" customWidth="1"/>
    <col min="2" max="2" width="14" customWidth="1"/>
    <col min="3" max="3" width="25.375" customWidth="1"/>
    <col min="4" max="4" width="15.75" customWidth="1"/>
    <col min="5" max="5" width="14.125" customWidth="1"/>
    <col min="6" max="6" width="15.625" customWidth="1"/>
    <col min="7" max="7" width="15.5" customWidth="1"/>
    <col min="8" max="8" width="11.625" customWidth="1"/>
  </cols>
  <sheetData>
    <row r="1" spans="1:11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76" t="s">
        <v>6</v>
      </c>
      <c r="B2" s="176"/>
      <c r="C2" s="176"/>
      <c r="D2" s="176"/>
      <c r="E2" s="176"/>
      <c r="F2" s="176"/>
      <c r="G2" s="176"/>
      <c r="H2" s="176"/>
      <c r="I2" s="18"/>
      <c r="J2" s="18"/>
      <c r="K2" s="18"/>
    </row>
    <row r="3" spans="1:11">
      <c r="A3" s="176" t="s">
        <v>238</v>
      </c>
      <c r="B3" s="176"/>
      <c r="C3" s="176"/>
      <c r="D3" s="176"/>
      <c r="E3" s="176"/>
      <c r="F3" s="176"/>
      <c r="G3" s="176"/>
      <c r="H3" s="176"/>
      <c r="I3" s="18"/>
      <c r="J3" s="18"/>
      <c r="K3" s="18"/>
    </row>
    <row r="4" spans="1:11">
      <c r="A4" s="227" t="s">
        <v>239</v>
      </c>
      <c r="B4" s="227"/>
      <c r="C4" s="227"/>
      <c r="D4" s="227"/>
      <c r="E4" s="227"/>
      <c r="F4" s="227"/>
      <c r="G4" s="227"/>
      <c r="H4" s="227"/>
      <c r="I4" s="174"/>
      <c r="J4" s="174"/>
      <c r="K4" s="174"/>
    </row>
    <row r="5" spans="1:11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</row>
    <row r="6" spans="1:11">
      <c r="A6" s="4" t="s">
        <v>240</v>
      </c>
      <c r="B6" s="1"/>
      <c r="C6" s="1"/>
      <c r="D6" s="17"/>
      <c r="E6" s="17"/>
      <c r="F6" s="17"/>
      <c r="G6" s="17"/>
      <c r="H6" s="17"/>
      <c r="I6" s="17"/>
      <c r="J6" s="17"/>
      <c r="K6" s="17"/>
    </row>
    <row r="7" spans="1:11">
      <c r="A7" s="4" t="s">
        <v>46</v>
      </c>
      <c r="B7" s="1"/>
      <c r="C7" s="1"/>
      <c r="D7" s="1"/>
      <c r="E7" s="1"/>
      <c r="F7" s="1"/>
      <c r="G7" s="1"/>
      <c r="H7" s="1"/>
    </row>
    <row r="8" spans="1:11">
      <c r="A8" s="223" t="s">
        <v>75</v>
      </c>
      <c r="B8" s="223" t="s">
        <v>76</v>
      </c>
      <c r="C8" s="223" t="s">
        <v>65</v>
      </c>
      <c r="D8" s="172" t="s">
        <v>214</v>
      </c>
      <c r="E8" s="223" t="s">
        <v>81</v>
      </c>
      <c r="F8" s="223" t="s">
        <v>244</v>
      </c>
      <c r="G8" s="223" t="s">
        <v>80</v>
      </c>
      <c r="H8" s="223" t="s">
        <v>79</v>
      </c>
    </row>
    <row r="9" spans="1:11">
      <c r="A9" s="226"/>
      <c r="B9" s="226"/>
      <c r="C9" s="226"/>
      <c r="D9" s="173" t="s">
        <v>215</v>
      </c>
      <c r="E9" s="224"/>
      <c r="F9" s="224"/>
      <c r="G9" s="225"/>
      <c r="H9" s="226"/>
    </row>
    <row r="10" spans="1:11">
      <c r="A10" s="159"/>
      <c r="B10" s="159"/>
      <c r="C10" s="159"/>
      <c r="D10" s="157"/>
      <c r="E10" s="160"/>
      <c r="F10" s="160"/>
      <c r="G10" s="163"/>
      <c r="H10" s="161"/>
    </row>
    <row r="11" spans="1:11">
      <c r="A11" s="145"/>
      <c r="B11" s="145"/>
      <c r="C11" s="145"/>
      <c r="D11" s="146"/>
      <c r="E11" s="146"/>
      <c r="F11" s="158"/>
      <c r="G11" s="147"/>
      <c r="H11" s="146"/>
    </row>
    <row r="12" spans="1:11">
      <c r="A12" s="145"/>
      <c r="B12" s="145"/>
      <c r="C12" s="145"/>
      <c r="D12" s="146"/>
      <c r="E12" s="146"/>
      <c r="F12" s="158"/>
      <c r="G12" s="147"/>
      <c r="H12" s="146"/>
    </row>
    <row r="13" spans="1:11">
      <c r="A13" s="220" t="s">
        <v>58</v>
      </c>
      <c r="B13" s="221"/>
      <c r="C13" s="222"/>
      <c r="D13" s="168"/>
      <c r="E13" s="169"/>
      <c r="F13" s="169"/>
      <c r="G13" s="170"/>
      <c r="H13" s="171"/>
    </row>
    <row r="14" spans="1:11" ht="20.25" customHeight="1"/>
    <row r="15" spans="1:11">
      <c r="A15" s="4" t="s">
        <v>83</v>
      </c>
      <c r="B15" s="1"/>
      <c r="C15" s="1"/>
      <c r="D15" s="1"/>
      <c r="E15" s="1"/>
      <c r="F15" s="1"/>
      <c r="G15" s="1"/>
      <c r="H15" s="1"/>
    </row>
    <row r="16" spans="1:11">
      <c r="A16" s="223" t="s">
        <v>75</v>
      </c>
      <c r="B16" s="223" t="s">
        <v>76</v>
      </c>
      <c r="C16" s="223" t="s">
        <v>65</v>
      </c>
      <c r="D16" s="172" t="s">
        <v>214</v>
      </c>
      <c r="E16" s="223" t="s">
        <v>81</v>
      </c>
      <c r="F16" s="223" t="s">
        <v>244</v>
      </c>
      <c r="G16" s="223" t="s">
        <v>80</v>
      </c>
      <c r="H16" s="223" t="s">
        <v>79</v>
      </c>
    </row>
    <row r="17" spans="1:8">
      <c r="A17" s="226"/>
      <c r="B17" s="226"/>
      <c r="C17" s="226"/>
      <c r="D17" s="173" t="s">
        <v>215</v>
      </c>
      <c r="E17" s="224"/>
      <c r="F17" s="224"/>
      <c r="G17" s="225"/>
      <c r="H17" s="226"/>
    </row>
    <row r="18" spans="1:8">
      <c r="A18" s="159"/>
      <c r="B18" s="159"/>
      <c r="C18" s="159"/>
      <c r="D18" s="157"/>
      <c r="E18" s="160"/>
      <c r="F18" s="160"/>
      <c r="G18" s="163"/>
      <c r="H18" s="161"/>
    </row>
    <row r="19" spans="1:8">
      <c r="A19" s="145"/>
      <c r="B19" s="145"/>
      <c r="C19" s="145"/>
      <c r="D19" s="146"/>
      <c r="E19" s="146"/>
      <c r="F19" s="158"/>
      <c r="G19" s="147"/>
      <c r="H19" s="146"/>
    </row>
    <row r="20" spans="1:8">
      <c r="A20" s="145"/>
      <c r="B20" s="145"/>
      <c r="C20" s="145"/>
      <c r="D20" s="146"/>
      <c r="E20" s="146"/>
      <c r="F20" s="158"/>
      <c r="G20" s="147"/>
      <c r="H20" s="146"/>
    </row>
    <row r="21" spans="1:8">
      <c r="A21" s="220" t="s">
        <v>58</v>
      </c>
      <c r="B21" s="221"/>
      <c r="C21" s="222"/>
      <c r="D21" s="168"/>
      <c r="E21" s="169"/>
      <c r="F21" s="169"/>
      <c r="G21" s="170"/>
      <c r="H21" s="171"/>
    </row>
  </sheetData>
  <mergeCells count="19">
    <mergeCell ref="F8:F9"/>
    <mergeCell ref="G8:G9"/>
    <mergeCell ref="H8:H9"/>
    <mergeCell ref="F16:F17"/>
    <mergeCell ref="G16:G17"/>
    <mergeCell ref="H16:H17"/>
    <mergeCell ref="A21:C21"/>
    <mergeCell ref="A2:H2"/>
    <mergeCell ref="A3:H3"/>
    <mergeCell ref="A4:H4"/>
    <mergeCell ref="A13:C13"/>
    <mergeCell ref="A16:A17"/>
    <mergeCell ref="B16:B17"/>
    <mergeCell ref="C16:C17"/>
    <mergeCell ref="E16:E17"/>
    <mergeCell ref="A8:A9"/>
    <mergeCell ref="B8:B9"/>
    <mergeCell ref="C8:C9"/>
    <mergeCell ref="E8:E9"/>
  </mergeCells>
  <pageMargins left="0.95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11</vt:i4>
      </vt:variant>
      <vt:variant>
        <vt:lpstr>ช่วงที่มีชื่อ</vt:lpstr>
      </vt:variant>
      <vt:variant>
        <vt:i4>7</vt:i4>
      </vt:variant>
    </vt:vector>
  </HeadingPairs>
  <TitlesOfParts>
    <vt:vector size="18" baseType="lpstr">
      <vt:lpstr>งบแสดงฐานะฯ</vt:lpstr>
      <vt:lpstr>หมายเหตุ2 งบทรัพย์สิน</vt:lpstr>
      <vt:lpstr>หมายเหตุ3 ธนาคาร</vt:lpstr>
      <vt:lpstr>หมายเหตุ4 ลูกหนี้ภาษี</vt:lpstr>
      <vt:lpstr>ม.5 ลูกหนี้รายได้อื่นๆ</vt:lpstr>
      <vt:lpstr>ม.6 ลูกหนั้เงินทุนฯ</vt:lpstr>
      <vt:lpstr>ม.7 รายจ่ายค้างจ่าย</vt:lpstr>
      <vt:lpstr>ม.8 เงินรับฝาก</vt:lpstr>
      <vt:lpstr>ม.9 เงินสะสม</vt:lpstr>
      <vt:lpstr>  ม9แนบท้ายเงินสะสม</vt:lpstr>
      <vt:lpstr>ม.10 เงินทุนสำรองเงินสะสม</vt:lpstr>
      <vt:lpstr>งบแสดงฐานะฯ!Print_Area</vt:lpstr>
      <vt:lpstr>'ม.5 ลูกหนี้รายได้อื่นๆ'!Print_Area</vt:lpstr>
      <vt:lpstr>'ม.7 รายจ่ายค้างจ่าย'!Print_Area</vt:lpstr>
      <vt:lpstr>'ม.8 เงินรับฝาก'!Print_Area</vt:lpstr>
      <vt:lpstr>'ม.9 เงินสะสม'!Print_Area</vt:lpstr>
      <vt:lpstr>'หมายเหตุ2 งบทรัพย์สิน'!Print_Area</vt:lpstr>
      <vt:lpstr>'หมายเหตุ4 ลูกหนี้ภาษี'!Print_Area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วันชัย</dc:creator>
  <cp:lastModifiedBy>USER</cp:lastModifiedBy>
  <cp:lastPrinted>2018-10-19T07:48:22Z</cp:lastPrinted>
  <dcterms:created xsi:type="dcterms:W3CDTF">2002-11-23T01:38:18Z</dcterms:created>
  <dcterms:modified xsi:type="dcterms:W3CDTF">2018-10-22T04:39:19Z</dcterms:modified>
</cp:coreProperties>
</file>