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5135" windowHeight="8385"/>
  </bookViews>
  <sheets>
    <sheet name="งบทดลอง" sheetId="2" r:id="rId1"/>
    <sheet name="งบรับ-จ่ายเงินสด" sheetId="1" r:id="rId2"/>
    <sheet name="Sheet3" sheetId="3" r:id="rId3"/>
  </sheets>
  <externalReferences>
    <externalReference r:id="rId4"/>
    <externalReference r:id="rId5"/>
    <externalReference r:id="rId6"/>
    <externalReference r:id="rId7"/>
  </externalReferences>
  <calcPr calcId="124519"/>
</workbook>
</file>

<file path=xl/calcChain.xml><?xml version="1.0" encoding="utf-8"?>
<calcChain xmlns="http://schemas.openxmlformats.org/spreadsheetml/2006/main">
  <c r="B11" i="1"/>
  <c r="B81" l="1"/>
  <c r="B80"/>
  <c r="E79"/>
  <c r="B79"/>
  <c r="E78"/>
  <c r="B78"/>
  <c r="E77"/>
  <c r="B77"/>
  <c r="B76"/>
  <c r="E74"/>
  <c r="E73"/>
  <c r="E72"/>
  <c r="E71"/>
  <c r="B71" s="1"/>
  <c r="E70"/>
  <c r="B70" s="1"/>
  <c r="E69"/>
  <c r="B69" s="1"/>
  <c r="E68"/>
  <c r="B68" s="1"/>
  <c r="E67"/>
  <c r="B67" s="1"/>
  <c r="E66"/>
  <c r="B66" s="1"/>
  <c r="B65"/>
  <c r="B64"/>
  <c r="E82"/>
  <c r="A61"/>
  <c r="E60"/>
  <c r="B60"/>
  <c r="E59"/>
  <c r="B59" s="1"/>
  <c r="E58"/>
  <c r="B58" s="1"/>
  <c r="B57"/>
  <c r="E56"/>
  <c r="B56"/>
  <c r="B55"/>
  <c r="B54"/>
  <c r="E53"/>
  <c r="B53" s="1"/>
  <c r="B52"/>
  <c r="B51"/>
  <c r="B50"/>
  <c r="B49"/>
  <c r="B48"/>
  <c r="B47"/>
  <c r="B46"/>
  <c r="B44"/>
  <c r="B36"/>
  <c r="B35"/>
  <c r="B34"/>
  <c r="B33"/>
  <c r="B32"/>
  <c r="B31"/>
  <c r="B30"/>
  <c r="E29"/>
  <c r="B29" s="1"/>
  <c r="B27"/>
  <c r="B26"/>
  <c r="B25"/>
  <c r="E24"/>
  <c r="B24" s="1"/>
  <c r="B23"/>
  <c r="E22"/>
  <c r="B22" s="1"/>
  <c r="E21"/>
  <c r="B21"/>
  <c r="A19"/>
  <c r="E18"/>
  <c r="B18" s="1"/>
  <c r="B17"/>
  <c r="B16"/>
  <c r="E15"/>
  <c r="B15" s="1"/>
  <c r="B14"/>
  <c r="B13"/>
  <c r="B12"/>
  <c r="C32" i="2"/>
  <c r="E50"/>
  <c r="E49"/>
  <c r="E48"/>
  <c r="E47"/>
  <c r="E46"/>
  <c r="E53" s="1"/>
  <c r="E45"/>
  <c r="C44"/>
  <c r="C43"/>
  <c r="C42"/>
  <c r="C37"/>
  <c r="C36"/>
  <c r="C35"/>
  <c r="C31"/>
  <c r="C15"/>
  <c r="C12"/>
  <c r="C8"/>
  <c r="C5"/>
  <c r="E19" i="1" l="1"/>
  <c r="E61"/>
  <c r="E83" s="1"/>
  <c r="E38"/>
  <c r="B19"/>
  <c r="B20"/>
  <c r="B38" s="1"/>
  <c r="B45"/>
  <c r="B61" s="1"/>
  <c r="B62"/>
  <c r="B82" s="1"/>
  <c r="C53" i="2"/>
  <c r="E39" i="1" l="1"/>
  <c r="E86" s="1"/>
  <c r="B83"/>
  <c r="B39"/>
  <c r="B86" l="1"/>
  <c r="E87"/>
  <c r="B87" s="1"/>
</calcChain>
</file>

<file path=xl/sharedStrings.xml><?xml version="1.0" encoding="utf-8"?>
<sst xmlns="http://schemas.openxmlformats.org/spreadsheetml/2006/main" count="200" uniqueCount="152">
  <si>
    <t>องค์การบริหารส่วนตำบลไชยมนตรี     อำเภอเมือง    จังหวัดนครศรีธรรมราช</t>
  </si>
  <si>
    <t>ปีงบประมาณ    2556</t>
  </si>
  <si>
    <t xml:space="preserve">ประจำเดือน 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</si>
  <si>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</si>
  <si>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</si>
  <si>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</si>
  <si>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</si>
  <si>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</si>
  <si>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รหัสบัญชี</t>
  </si>
  <si>
    <t>บาท</t>
  </si>
  <si>
    <t xml:space="preserve"> ยอดยกมา</t>
  </si>
  <si>
    <t xml:space="preserve"> ภาษีอากร</t>
  </si>
  <si>
    <t>411000</t>
  </si>
  <si>
    <t xml:space="preserve"> ค่าธรรมเนียม ค่าปรับและใบอนุญาต</t>
  </si>
  <si>
    <t>412000</t>
  </si>
  <si>
    <t xml:space="preserve"> รายได้จากทรัพย์สิน</t>
  </si>
  <si>
    <t>413000</t>
  </si>
  <si>
    <t xml:space="preserve"> รายได้จากสาธารณูปโภคและการพาณิชย์</t>
  </si>
  <si>
    <t>414000</t>
  </si>
  <si>
    <t xml:space="preserve"> รายได้เบ็ดเตล็ด</t>
  </si>
  <si>
    <t>415000</t>
  </si>
  <si>
    <t xml:space="preserve"> รายได้จากทุน</t>
  </si>
  <si>
    <t>416000</t>
  </si>
  <si>
    <t xml:space="preserve"> ภาษีจัดสรร</t>
  </si>
  <si>
    <t>421000</t>
  </si>
  <si>
    <t xml:space="preserve"> เงินอุดหนุนทั่วไป </t>
  </si>
  <si>
    <t>431000</t>
  </si>
  <si>
    <t xml:space="preserve"> เงินอุดหนุนระบุวัตถุประสงค์ด้านการศึกษา</t>
  </si>
  <si>
    <t>441001</t>
  </si>
  <si>
    <t xml:space="preserve"> เงินอุดหนุนระบุวัตถุประสงค์จากกรมส่งเสริมการปกครองท้องถิ่น</t>
  </si>
  <si>
    <t>441002</t>
  </si>
  <si>
    <t xml:space="preserve"> ลูกหนี้ - ภาษีโรงเรือนและที่ดิน </t>
  </si>
  <si>
    <t>110601</t>
  </si>
  <si>
    <t xml:space="preserve"> ลูกหนี้ - ภาษีบำรุงท้องที่ </t>
  </si>
  <si>
    <t>110602</t>
  </si>
  <si>
    <t xml:space="preserve"> ลูกหนี้ - ภาษีป้าย</t>
  </si>
  <si>
    <t>110603</t>
  </si>
  <si>
    <t xml:space="preserve"> ลูกหนี้ - เงินยืมเงินงบประมาณ </t>
  </si>
  <si>
    <t>110605</t>
  </si>
  <si>
    <t xml:space="preserve"> ลูกหนี้ - เงินยืมเงินนอกงบประมาณ</t>
  </si>
  <si>
    <t xml:space="preserve"> ลูกหนี้ - เงินยืมเงินสะสม   </t>
  </si>
  <si>
    <t>110606</t>
  </si>
  <si>
    <t>เงินฝากจังหวัด</t>
  </si>
  <si>
    <t>ภาษีหน้าฏีกา</t>
  </si>
  <si>
    <t>รายจ่ายผัดส่งใบสำคัญ</t>
  </si>
  <si>
    <t xml:space="preserve"> เงินอุดหนุนค้างจ่าย</t>
  </si>
  <si>
    <t>รายจ่ายค้างจ่ายระหว่างดำเนินการ  ( หมายเหตุ  3 )</t>
  </si>
  <si>
    <t>รายจ่ายค้างจ่าย</t>
  </si>
  <si>
    <t>รายจ่ายรอจ่าย</t>
  </si>
  <si>
    <t xml:space="preserve"> เงินรับฝาก          ( หมายเหตุ 2 )</t>
  </si>
  <si>
    <t>230100</t>
  </si>
  <si>
    <t xml:space="preserve"> เงินสะสม</t>
  </si>
  <si>
    <t>310000</t>
  </si>
  <si>
    <t xml:space="preserve">รวมรายรับ     </t>
  </si>
  <si>
    <t xml:space="preserve"> งบกลาง </t>
  </si>
  <si>
    <t xml:space="preserve"> เงินเดือน   (  ฝ่ายการเมือง  )     </t>
  </si>
  <si>
    <t xml:space="preserve"> เงินเดือน   (  ฝ่ายประจำ  )    </t>
  </si>
  <si>
    <t xml:space="preserve"> ค่าตอบแทน </t>
  </si>
  <si>
    <t xml:space="preserve"> ค่าใช้สอย</t>
  </si>
  <si>
    <t xml:space="preserve"> ค่าวัสดุ   </t>
  </si>
  <si>
    <t xml:space="preserve"> ค่าสาธารณูปโภค</t>
  </si>
  <si>
    <t xml:space="preserve"> ค่าครุภัณฑ์</t>
  </si>
  <si>
    <t xml:space="preserve"> ค่าที่ดินและสิ่งก่อสร้าง </t>
  </si>
  <si>
    <t xml:space="preserve"> รายจ่ายอื่น</t>
  </si>
  <si>
    <t xml:space="preserve"> เงินอุดหนุน</t>
  </si>
  <si>
    <t xml:space="preserve"> งบกลาง   </t>
  </si>
  <si>
    <t xml:space="preserve"> ค่าใช้สอย      </t>
  </si>
  <si>
    <t xml:space="preserve"> ค่าวัสดุ</t>
  </si>
  <si>
    <t xml:space="preserve"> ค่าครุภัณฑ์  </t>
  </si>
  <si>
    <t xml:space="preserve"> ค่าที่ดินและสิ่งก่อสร้าง  </t>
  </si>
  <si>
    <t xml:space="preserve"> เงินเดือน   (  ฝ่ายประจำ  )     </t>
  </si>
  <si>
    <t xml:space="preserve"> ค่าใช้สอย </t>
  </si>
  <si>
    <t xml:space="preserve"> ค่าวัสดุ </t>
  </si>
  <si>
    <t xml:space="preserve"> ค่าครุภัณฑ์ </t>
  </si>
  <si>
    <t xml:space="preserve"> เงินฝากจังหวัด</t>
  </si>
  <si>
    <t xml:space="preserve"> ลูกหนี้ - ภาษีบำรุงท้องที่  </t>
  </si>
  <si>
    <t xml:space="preserve"> ลูกหนี้ - เงินยืมเงินงบประมาณ  </t>
  </si>
  <si>
    <t>ลูกหนี้ - เงินยืมเงินนอกงบประมาณ</t>
  </si>
  <si>
    <t xml:space="preserve"> ลูกหนี้ - เงินยืมเงินสะสม</t>
  </si>
  <si>
    <t xml:space="preserve"> ภาษีหน้าฏีกา</t>
  </si>
  <si>
    <t xml:space="preserve"> รายจ่ายค้างจ่ายระหว่างดำเนินการ  ( หมายเหตุ  3 )</t>
  </si>
  <si>
    <t xml:space="preserve"> รายจ่ายค้างจ่าย</t>
  </si>
  <si>
    <t xml:space="preserve"> รายจ่ายรอจ่าย</t>
  </si>
  <si>
    <t xml:space="preserve"> เงินรับฝากอื่นๆ         ( หมายเหตุ 2 )</t>
  </si>
  <si>
    <t xml:space="preserve"> เงินสะสม </t>
  </si>
  <si>
    <t xml:space="preserve"> รวมรายจ่าย     </t>
  </si>
  <si>
    <t xml:space="preserve">                            สูงกว่า</t>
  </si>
  <si>
    <t xml:space="preserve">    รายรับ                                รายจ่าย</t>
  </si>
  <si>
    <t xml:space="preserve">                          (ต่ำกว่า)       </t>
  </si>
  <si>
    <t xml:space="preserve">                      ยอดยกไป      </t>
  </si>
  <si>
    <t>(ลงชื่อ)</t>
  </si>
  <si>
    <t>(ลงชื่อ)                                                                    (ลงชื่อ)</t>
  </si>
  <si>
    <t xml:space="preserve">         ( นางสุพานี   วงษ์นุรักษ์ )</t>
  </si>
  <si>
    <t xml:space="preserve">               ปลัดองค์การบริหารส่วนตำบล                          นายกองค์การบริหารส่วนตำบลไชยมนตรี</t>
  </si>
  <si>
    <t xml:space="preserve">       องค์การบริหารส่วนตำบลไชยมนตรี  อำเภอเมือง  จังหวัดนครศรีธรรมราช</t>
  </si>
  <si>
    <t xml:space="preserve">              งบทดลอง  </t>
  </si>
  <si>
    <t>เดบิท</t>
  </si>
  <si>
    <t>เครดิต</t>
  </si>
  <si>
    <t xml:space="preserve">   เงินสด</t>
  </si>
  <si>
    <t>110100</t>
  </si>
  <si>
    <t xml:space="preserve">   เงินฝากจังหวัด</t>
  </si>
  <si>
    <t xml:space="preserve">   เงินฝาก-ออมทรัพย์ /เผื่อเรียก    (801-0 -14362-6)</t>
  </si>
  <si>
    <t>110201</t>
  </si>
  <si>
    <t xml:space="preserve">   เงินฝาก-ออมทรัพย์ /เผื่อเรียก    (015-2-60209-0)</t>
  </si>
  <si>
    <t xml:space="preserve">   เงินฝาก-ออมทรัพย์ /เผื่อเรียก    (801-1-20000-3)</t>
  </si>
  <si>
    <t xml:space="preserve">   เงินฝาก-ออมทรัพย์ /เผื่อเรียก    (801-0-15216-1)</t>
  </si>
  <si>
    <t xml:space="preserve">   เงินฝาก-ประจำ    (801-2-37895-7)</t>
  </si>
  <si>
    <t>110202</t>
  </si>
  <si>
    <t xml:space="preserve">   เงินฝาก- ประจำ   (015-4-22289-6)</t>
  </si>
  <si>
    <t xml:space="preserve">   เงินฝาก-กระแสรายวัน   (801-6-06554-6)</t>
  </si>
  <si>
    <t>110203</t>
  </si>
  <si>
    <t xml:space="preserve">   เงินฝาก-กระแสรายวัน   (801-6-05887-6)</t>
  </si>
  <si>
    <t xml:space="preserve">   ลูกหนี้ - ภาษีโรงเรือนและที่ดิน</t>
  </si>
  <si>
    <t xml:space="preserve">   ลูกหนี้ - ภาษีบำรุงท้องที่</t>
  </si>
  <si>
    <t xml:space="preserve">   ลูกหนี้ - ภาษีป้าย</t>
  </si>
  <si>
    <t xml:space="preserve">   ลูกหนี้ - เงินยืมเงินงบประมาณ</t>
  </si>
  <si>
    <t xml:space="preserve">   ลูกหนี้ - เงินยืมเงินนอกงบประมาณ</t>
  </si>
  <si>
    <t xml:space="preserve">   ลูกหนี้ - เงินยืมเงินสะสม</t>
  </si>
  <si>
    <t xml:space="preserve">   ภาษีหน้าฏีกา</t>
  </si>
  <si>
    <t xml:space="preserve">   งบกลาง</t>
  </si>
  <si>
    <t xml:space="preserve">   เงินเดือน ( ฝ่ายการเมือง )</t>
  </si>
  <si>
    <t xml:space="preserve">   เงินเดือน ( ฝ่ายประจำ )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</si>
  <si>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</si>
  <si>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</si>
  <si>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</si>
  <si>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</si>
  <si>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ค่าครุภัณฑ์</t>
  </si>
  <si>
    <t xml:space="preserve">   ค่าที่ดินและสิ่งก่อสร้าง</t>
  </si>
  <si>
    <t xml:space="preserve">   รายจ่ายอื่น</t>
  </si>
  <si>
    <t xml:space="preserve">   เงินอุดหนุน</t>
  </si>
  <si>
    <t xml:space="preserve">   งบกลาง  (โครงการสร้างหลักประกันสร้างรายได้แก่ผู้สูงอายุ, คนพิการ,ประกันสังคม ศพด.และทุนการศึกษา)</t>
  </si>
  <si>
    <t xml:space="preserve">   เงินเดือน ( ฝ่ายประจำ ) ( ค่าตอบแทนและเงินเพิ่มฯ ศพด. )</t>
  </si>
  <si>
    <t xml:space="preserve">          รายจ่ายผัดส่งใบสำคัญ</t>
  </si>
  <si>
    <t xml:space="preserve">          รายจ่ายค้างจ่ายระหว่างดำเนินการ   ( หมายเหตุ  3 )</t>
  </si>
  <si>
    <t xml:space="preserve">          รายจ่ายค้างจ่าย</t>
  </si>
  <si>
    <t xml:space="preserve">          รายจ่ายรอจ่าย</t>
  </si>
  <si>
    <t xml:space="preserve">          เงินสะสม</t>
  </si>
  <si>
    <t xml:space="preserve">          ทุนสำรองเงินสะสม</t>
  </si>
  <si>
    <t xml:space="preserve">          รายรับ                    ( หมายเหตุ 1 )</t>
  </si>
  <si>
    <t>400000</t>
  </si>
  <si>
    <t xml:space="preserve">          เงินรับฝากอื่นๆ              ( หมายเหตุ 2 )</t>
  </si>
  <si>
    <t xml:space="preserve">( ลงชื่อ )                                                  ( ลงชื่อ )                                                                ( ลงชื่อ ) </t>
  </si>
  <si>
    <t xml:space="preserve">         ( นางสุพานี   วงษ์นุรักษ์ )                             (  นายภูษิต   จิตสมพงษ์  )                                        (  นายเชาวลิต   สุพรัตน์   )</t>
  </si>
  <si>
    <t xml:space="preserve">               ณ  วันที่   31  มกราคม  2556</t>
  </si>
  <si>
    <t xml:space="preserve">             ผู้อำนวยการกองคลัง                           ปลัดองค์การบริหารส่วนตำบล                       นายกองค์การบริหารส่วนตำบลไชยมนตรี</t>
  </si>
  <si>
    <t xml:space="preserve">                                                                                                     รายงานรับ - จ่าย เงินสด</t>
  </si>
  <si>
    <t>มกราคม   2556</t>
  </si>
  <si>
    <r>
      <t xml:space="preserve"> </t>
    </r>
    <r>
      <rPr>
        <b/>
        <u/>
        <sz val="13"/>
        <rFont val="Angsana New"/>
        <family val="1"/>
      </rPr>
      <t>รายรับ</t>
    </r>
  </si>
  <si>
    <r>
      <t xml:space="preserve"> </t>
    </r>
    <r>
      <rPr>
        <b/>
        <u/>
        <sz val="13"/>
        <rFont val="Angsana New"/>
        <family val="1"/>
      </rPr>
      <t>รายจ่าย</t>
    </r>
  </si>
  <si>
    <t xml:space="preserve"> งบกลาง    (559,100+92,500+2,160)</t>
  </si>
  <si>
    <t xml:space="preserve">                  (   นายภูษิต    จิตสมพงษ์ )                                          ( นายเชาวลิต   สุพรัตน์  )</t>
  </si>
  <si>
    <t xml:space="preserve">           ผู้อำนวยการกองคลัง</t>
  </si>
</sst>
</file>

<file path=xl/styles.xml><?xml version="1.0" encoding="utf-8"?>
<styleSheet xmlns="http://schemas.openxmlformats.org/spreadsheetml/2006/main">
  <numFmts count="10"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_-;\-* #,##0_-;_-* &quot;-&quot;??_-;_-@_-"/>
    <numFmt numFmtId="190" formatCode="&quot;\&quot;#,##0;[Red]&quot;\&quot;\-#,##0"/>
    <numFmt numFmtId="191" formatCode="&quot;\&quot;#,##0.00;[Red]&quot;\&quot;\-#,##0.00"/>
    <numFmt numFmtId="192" formatCode="_ * #,##0_ ;_ * \-#,##0_ ;_ * &quot;-&quot;_ ;_ @_ "/>
    <numFmt numFmtId="193" formatCode="_ * #,##0.00_ ;_ * \-#,##0.00_ ;_ * &quot;-&quot;??_ ;_ @_ "/>
    <numFmt numFmtId="194" formatCode="_(&quot;Cr$&quot;* #,##0_);_(&quot;Cr$&quot;* \(#,##0\);_(&quot;Cr$&quot;* &quot;-&quot;_);_(@_)"/>
    <numFmt numFmtId="195" formatCode="_(&quot;Cr$&quot;* #,##0.00_);_(&quot;Cr$&quot;* \(#,##0.00\);_(&quot;Cr$&quot;* &quot;-&quot;??_);_(@_)"/>
  </numFmts>
  <fonts count="22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Angsana New"/>
      <family val="1"/>
    </font>
    <font>
      <sz val="13"/>
      <name val="Angsana New"/>
      <family val="1"/>
    </font>
    <font>
      <sz val="11"/>
      <color theme="1"/>
      <name val="TH SarabunPSK"/>
      <family val="2"/>
    </font>
    <font>
      <b/>
      <sz val="14"/>
      <name val="Angsana New"/>
      <family val="1"/>
    </font>
    <font>
      <sz val="14"/>
      <name val="Angsana New"/>
      <family val="1"/>
    </font>
    <font>
      <sz val="11"/>
      <name val="Angsana New"/>
      <family val="1"/>
    </font>
    <font>
      <sz val="11"/>
      <color theme="1"/>
      <name val="Angsana New"/>
      <family val="1"/>
    </font>
    <font>
      <sz val="11"/>
      <color indexed="10"/>
      <name val="Angsana New"/>
      <family val="1"/>
    </font>
    <font>
      <b/>
      <sz val="11"/>
      <name val="Angsana New"/>
      <family val="1"/>
    </font>
    <font>
      <b/>
      <sz val="13"/>
      <name val="Angsana New"/>
      <family val="1"/>
    </font>
    <font>
      <b/>
      <sz val="14"/>
      <color theme="1"/>
      <name val="Angsana New"/>
      <family val="1"/>
    </font>
    <font>
      <b/>
      <u/>
      <sz val="13"/>
      <name val="Angsana New"/>
      <family val="1"/>
    </font>
    <font>
      <sz val="13"/>
      <color indexed="8"/>
      <name val="Angsana New"/>
      <family val="1"/>
    </font>
    <font>
      <sz val="12"/>
      <color theme="1"/>
      <name val="Angsana New"/>
      <family val="1"/>
    </font>
    <font>
      <b/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0">
    <xf numFmtId="0" fontId="0" fillId="0" borderId="0"/>
    <xf numFmtId="0" fontId="1" fillId="0" borderId="0"/>
    <xf numFmtId="0" fontId="3" fillId="0" borderId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1" fontId="5" fillId="0" borderId="0" applyFont="0" applyFill="0" applyBorder="0" applyAlignment="0" applyProtection="0"/>
    <xf numFmtId="190" fontId="5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148">
    <xf numFmtId="0" fontId="0" fillId="0" borderId="0" xfId="0"/>
    <xf numFmtId="0" fontId="9" fillId="0" borderId="0" xfId="0" applyFont="1"/>
    <xf numFmtId="0" fontId="11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2" fillId="0" borderId="7" xfId="0" quotePrefix="1" applyFont="1" applyBorder="1" applyAlignment="1">
      <alignment horizontal="center" vertical="center"/>
    </xf>
    <xf numFmtId="0" fontId="12" fillId="0" borderId="7" xfId="0" quotePrefix="1" applyFont="1" applyFill="1" applyBorder="1" applyAlignment="1">
      <alignment horizontal="center" vertical="center"/>
    </xf>
    <xf numFmtId="189" fontId="12" fillId="0" borderId="2" xfId="13" applyNumberFormat="1" applyFont="1" applyBorder="1" applyAlignment="1">
      <alignment horizontal="center" vertical="center"/>
    </xf>
    <xf numFmtId="189" fontId="12" fillId="0" borderId="1" xfId="13" applyNumberFormat="1" applyFont="1" applyBorder="1" applyAlignment="1">
      <alignment horizontal="center" vertical="center"/>
    </xf>
    <xf numFmtId="0" fontId="12" fillId="0" borderId="7" xfId="0" applyFont="1" applyBorder="1"/>
    <xf numFmtId="43" fontId="12" fillId="0" borderId="2" xfId="13" applyFont="1" applyBorder="1" applyAlignment="1">
      <alignment horizontal="center" vertical="center"/>
    </xf>
    <xf numFmtId="43" fontId="12" fillId="0" borderId="1" xfId="13" applyFont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0" fontId="12" fillId="0" borderId="20" xfId="0" applyFont="1" applyBorder="1" applyAlignment="1">
      <alignment vertical="center"/>
    </xf>
    <xf numFmtId="0" fontId="12" fillId="0" borderId="20" xfId="0" quotePrefix="1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Border="1" applyAlignment="1">
      <alignment vertical="center"/>
    </xf>
    <xf numFmtId="43" fontId="15" fillId="0" borderId="0" xfId="13" applyFont="1" applyBorder="1" applyAlignment="1">
      <alignment horizontal="center" vertical="center"/>
    </xf>
    <xf numFmtId="43" fontId="15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43" fontId="12" fillId="0" borderId="0" xfId="0" applyNumberFormat="1" applyFont="1"/>
    <xf numFmtId="0" fontId="12" fillId="0" borderId="0" xfId="0" applyFont="1" applyBorder="1"/>
    <xf numFmtId="0" fontId="8" fillId="0" borderId="0" xfId="0" applyFont="1" applyBorder="1"/>
    <xf numFmtId="0" fontId="16" fillId="0" borderId="0" xfId="0" applyFont="1" applyAlignment="1">
      <alignment horizontal="center"/>
    </xf>
    <xf numFmtId="0" fontId="8" fillId="0" borderId="0" xfId="0" applyFont="1"/>
    <xf numFmtId="0" fontId="16" fillId="0" borderId="0" xfId="0" applyFont="1"/>
    <xf numFmtId="49" fontId="8" fillId="0" borderId="0" xfId="0" applyNumberFormat="1" applyFont="1"/>
    <xf numFmtId="0" fontId="8" fillId="0" borderId="15" xfId="0" applyFont="1" applyBorder="1"/>
    <xf numFmtId="0" fontId="8" fillId="0" borderId="7" xfId="0" applyFont="1" applyBorder="1"/>
    <xf numFmtId="0" fontId="8" fillId="0" borderId="16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7" xfId="0" applyFont="1" applyBorder="1"/>
    <xf numFmtId="43" fontId="8" fillId="0" borderId="18" xfId="13" applyFont="1" applyBorder="1"/>
    <xf numFmtId="43" fontId="10" fillId="0" borderId="18" xfId="13" applyFont="1" applyBorder="1"/>
    <xf numFmtId="0" fontId="8" fillId="0" borderId="25" xfId="0" applyFont="1" applyBorder="1"/>
    <xf numFmtId="0" fontId="8" fillId="0" borderId="18" xfId="0" applyFont="1" applyBorder="1"/>
    <xf numFmtId="43" fontId="17" fillId="0" borderId="18" xfId="13" applyFont="1" applyBorder="1"/>
    <xf numFmtId="43" fontId="8" fillId="0" borderId="7" xfId="13" applyFont="1" applyBorder="1"/>
    <xf numFmtId="0" fontId="16" fillId="0" borderId="0" xfId="0" applyFont="1" applyBorder="1"/>
    <xf numFmtId="43" fontId="8" fillId="0" borderId="7" xfId="13" applyNumberFormat="1" applyFont="1" applyBorder="1"/>
    <xf numFmtId="43" fontId="8" fillId="0" borderId="24" xfId="13" applyFont="1" applyBorder="1"/>
    <xf numFmtId="43" fontId="19" fillId="0" borderId="24" xfId="13" applyFont="1" applyBorder="1"/>
    <xf numFmtId="0" fontId="8" fillId="0" borderId="23" xfId="0" applyFont="1" applyBorder="1"/>
    <xf numFmtId="189" fontId="8" fillId="0" borderId="24" xfId="13" quotePrefix="1" applyNumberFormat="1" applyFont="1" applyBorder="1" applyAlignment="1">
      <alignment horizontal="center"/>
    </xf>
    <xf numFmtId="43" fontId="8" fillId="0" borderId="24" xfId="13" applyNumberFormat="1" applyFont="1" applyBorder="1"/>
    <xf numFmtId="43" fontId="8" fillId="0" borderId="21" xfId="13" applyFont="1" applyBorder="1"/>
    <xf numFmtId="0" fontId="8" fillId="0" borderId="22" xfId="0" applyFont="1" applyBorder="1"/>
    <xf numFmtId="189" fontId="8" fillId="0" borderId="21" xfId="13" quotePrefix="1" applyNumberFormat="1" applyFont="1" applyBorder="1" applyAlignment="1">
      <alignment horizontal="center"/>
    </xf>
    <xf numFmtId="43" fontId="8" fillId="0" borderId="21" xfId="13" applyNumberFormat="1" applyFont="1" applyBorder="1"/>
    <xf numFmtId="0" fontId="8" fillId="0" borderId="21" xfId="13" quotePrefix="1" applyNumberFormat="1" applyFont="1" applyBorder="1" applyAlignment="1">
      <alignment horizontal="center"/>
    </xf>
    <xf numFmtId="43" fontId="10" fillId="0" borderId="19" xfId="13" applyFont="1" applyBorder="1"/>
    <xf numFmtId="43" fontId="16" fillId="0" borderId="14" xfId="13" applyNumberFormat="1" applyFont="1" applyBorder="1"/>
    <xf numFmtId="0" fontId="8" fillId="0" borderId="7" xfId="13" applyNumberFormat="1" applyFont="1" applyBorder="1" applyAlignment="1">
      <alignment horizontal="center"/>
    </xf>
    <xf numFmtId="43" fontId="8" fillId="0" borderId="32" xfId="13" applyFont="1" applyBorder="1"/>
    <xf numFmtId="0" fontId="8" fillId="0" borderId="28" xfId="0" applyFont="1" applyBorder="1"/>
    <xf numFmtId="0" fontId="8" fillId="0" borderId="27" xfId="13" quotePrefix="1" applyNumberFormat="1" applyFont="1" applyBorder="1" applyAlignment="1">
      <alignment horizontal="center"/>
    </xf>
    <xf numFmtId="43" fontId="8" fillId="0" borderId="33" xfId="13" applyNumberFormat="1" applyFont="1" applyBorder="1" applyAlignment="1">
      <alignment horizontal="center"/>
    </xf>
    <xf numFmtId="43" fontId="8" fillId="0" borderId="1" xfId="13" applyFont="1" applyBorder="1"/>
    <xf numFmtId="0" fontId="7" fillId="0" borderId="28" xfId="0" applyFont="1" applyBorder="1"/>
    <xf numFmtId="43" fontId="8" fillId="0" borderId="7" xfId="13" applyNumberFormat="1" applyFont="1" applyBorder="1" applyAlignment="1">
      <alignment horizontal="center"/>
    </xf>
    <xf numFmtId="43" fontId="8" fillId="0" borderId="30" xfId="13" applyNumberFormat="1" applyFont="1" applyBorder="1" applyAlignment="1">
      <alignment horizontal="center"/>
    </xf>
    <xf numFmtId="43" fontId="8" fillId="0" borderId="21" xfId="13" applyNumberFormat="1" applyFont="1" applyBorder="1" applyAlignment="1">
      <alignment horizontal="center"/>
    </xf>
    <xf numFmtId="0" fontId="8" fillId="0" borderId="21" xfId="0" quotePrefix="1" applyFont="1" applyBorder="1" applyAlignment="1">
      <alignment horizontal="center"/>
    </xf>
    <xf numFmtId="43" fontId="8" fillId="0" borderId="22" xfId="13" applyNumberFormat="1" applyFont="1" applyBorder="1" applyAlignment="1">
      <alignment horizontal="center"/>
    </xf>
    <xf numFmtId="0" fontId="8" fillId="0" borderId="21" xfId="0" applyFont="1" applyBorder="1"/>
    <xf numFmtId="0" fontId="8" fillId="0" borderId="26" xfId="0" applyFont="1" applyBorder="1"/>
    <xf numFmtId="43" fontId="8" fillId="0" borderId="30" xfId="13" applyFont="1" applyBorder="1"/>
    <xf numFmtId="0" fontId="8" fillId="0" borderId="24" xfId="0" quotePrefix="1" applyFont="1" applyBorder="1" applyAlignment="1">
      <alignment horizontal="center"/>
    </xf>
    <xf numFmtId="43" fontId="8" fillId="0" borderId="24" xfId="13" applyNumberFormat="1" applyFont="1" applyBorder="1" applyAlignment="1">
      <alignment horizontal="center"/>
    </xf>
    <xf numFmtId="43" fontId="8" fillId="0" borderId="0" xfId="13" applyFont="1" applyBorder="1"/>
    <xf numFmtId="43" fontId="8" fillId="0" borderId="8" xfId="13" applyNumberFormat="1" applyFont="1" applyBorder="1"/>
    <xf numFmtId="0" fontId="8" fillId="0" borderId="4" xfId="0" applyFont="1" applyBorder="1"/>
    <xf numFmtId="43" fontId="8" fillId="0" borderId="9" xfId="13" applyNumberFormat="1" applyFont="1" applyBorder="1"/>
    <xf numFmtId="43" fontId="16" fillId="0" borderId="0" xfId="13" applyNumberFormat="1" applyFont="1" applyBorder="1"/>
    <xf numFmtId="43" fontId="16" fillId="0" borderId="9" xfId="13" applyNumberFormat="1" applyFont="1" applyBorder="1"/>
    <xf numFmtId="0" fontId="16" fillId="0" borderId="11" xfId="0" applyFont="1" applyBorder="1"/>
    <xf numFmtId="43" fontId="10" fillId="0" borderId="9" xfId="0" applyNumberFormat="1" applyFont="1" applyBorder="1"/>
    <xf numFmtId="0" fontId="10" fillId="0" borderId="0" xfId="0" applyFont="1" applyAlignment="1">
      <alignment horizontal="right"/>
    </xf>
    <xf numFmtId="43" fontId="8" fillId="0" borderId="0" xfId="0" applyNumberFormat="1" applyFont="1"/>
    <xf numFmtId="0" fontId="8" fillId="0" borderId="13" xfId="0" applyFont="1" applyBorder="1"/>
    <xf numFmtId="0" fontId="8" fillId="0" borderId="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0" xfId="0" applyFont="1" applyBorder="1"/>
    <xf numFmtId="43" fontId="7" fillId="0" borderId="24" xfId="13" applyFont="1" applyBorder="1"/>
    <xf numFmtId="0" fontId="7" fillId="0" borderId="23" xfId="0" applyFont="1" applyBorder="1"/>
    <xf numFmtId="0" fontId="7" fillId="0" borderId="24" xfId="13" quotePrefix="1" applyNumberFormat="1" applyFont="1" applyBorder="1" applyAlignment="1">
      <alignment horizontal="center"/>
    </xf>
    <xf numFmtId="43" fontId="7" fillId="0" borderId="24" xfId="13" applyNumberFormat="1" applyFont="1" applyBorder="1"/>
    <xf numFmtId="0" fontId="7" fillId="0" borderId="0" xfId="0" applyFont="1" applyBorder="1"/>
    <xf numFmtId="43" fontId="20" fillId="0" borderId="21" xfId="13" applyFont="1" applyBorder="1"/>
    <xf numFmtId="0" fontId="7" fillId="0" borderId="22" xfId="0" applyFont="1" applyBorder="1"/>
    <xf numFmtId="0" fontId="7" fillId="0" borderId="21" xfId="13" applyNumberFormat="1" applyFont="1" applyBorder="1" applyAlignment="1">
      <alignment horizontal="center"/>
    </xf>
    <xf numFmtId="43" fontId="20" fillId="0" borderId="24" xfId="13" applyFont="1" applyBorder="1"/>
    <xf numFmtId="43" fontId="20" fillId="0" borderId="27" xfId="13" applyFont="1" applyBorder="1"/>
    <xf numFmtId="43" fontId="17" fillId="0" borderId="19" xfId="13" applyNumberFormat="1" applyFont="1" applyBorder="1"/>
    <xf numFmtId="0" fontId="7" fillId="0" borderId="7" xfId="0" applyNumberFormat="1" applyFont="1" applyBorder="1" applyAlignment="1">
      <alignment horizontal="center"/>
    </xf>
    <xf numFmtId="43" fontId="21" fillId="0" borderId="19" xfId="13" applyNumberFormat="1" applyFont="1" applyBorder="1"/>
    <xf numFmtId="43" fontId="10" fillId="0" borderId="32" xfId="13" applyFont="1" applyBorder="1"/>
    <xf numFmtId="0" fontId="7" fillId="0" borderId="21" xfId="0" applyFont="1" applyBorder="1"/>
    <xf numFmtId="43" fontId="10" fillId="0" borderId="30" xfId="13" applyFont="1" applyBorder="1"/>
    <xf numFmtId="0" fontId="7" fillId="0" borderId="21" xfId="0" applyNumberFormat="1" applyFont="1" applyBorder="1" applyAlignment="1">
      <alignment horizontal="center"/>
    </xf>
    <xf numFmtId="0" fontId="7" fillId="0" borderId="21" xfId="13" quotePrefix="1" applyNumberFormat="1" applyFont="1" applyBorder="1" applyAlignment="1">
      <alignment horizontal="center"/>
    </xf>
    <xf numFmtId="43" fontId="7" fillId="0" borderId="21" xfId="13" applyNumberFormat="1" applyFont="1" applyBorder="1"/>
    <xf numFmtId="43" fontId="7" fillId="0" borderId="30" xfId="13" applyFont="1" applyBorder="1"/>
    <xf numFmtId="0" fontId="7" fillId="0" borderId="21" xfId="0" quotePrefix="1" applyNumberFormat="1" applyFont="1" applyBorder="1" applyAlignment="1">
      <alignment horizontal="center"/>
    </xf>
    <xf numFmtId="43" fontId="7" fillId="0" borderId="22" xfId="13" applyFont="1" applyBorder="1"/>
    <xf numFmtId="0" fontId="7" fillId="0" borderId="21" xfId="0" quotePrefix="1" applyFont="1" applyBorder="1" applyAlignment="1">
      <alignment horizontal="center"/>
    </xf>
    <xf numFmtId="0" fontId="7" fillId="0" borderId="29" xfId="0" quotePrefix="1" applyFont="1" applyBorder="1" applyAlignment="1">
      <alignment horizontal="center"/>
    </xf>
    <xf numFmtId="43" fontId="21" fillId="0" borderId="0" xfId="13" applyFont="1" applyBorder="1"/>
    <xf numFmtId="43" fontId="21" fillId="0" borderId="9" xfId="13" applyNumberFormat="1" applyFont="1" applyBorder="1"/>
    <xf numFmtId="0" fontId="7" fillId="0" borderId="0" xfId="0" applyFont="1"/>
    <xf numFmtId="43" fontId="7" fillId="0" borderId="9" xfId="0" applyNumberFormat="1" applyFont="1" applyBorder="1"/>
    <xf numFmtId="0" fontId="21" fillId="0" borderId="2" xfId="0" applyFont="1" applyBorder="1" applyAlignment="1">
      <alignment horizontal="right"/>
    </xf>
    <xf numFmtId="4" fontId="8" fillId="0" borderId="7" xfId="0" applyNumberFormat="1" applyFont="1" applyBorder="1"/>
    <xf numFmtId="0" fontId="21" fillId="0" borderId="0" xfId="0" applyFont="1" applyAlignment="1">
      <alignment horizontal="right"/>
    </xf>
    <xf numFmtId="43" fontId="10" fillId="0" borderId="19" xfId="0" applyNumberFormat="1" applyFont="1" applyBorder="1"/>
    <xf numFmtId="43" fontId="16" fillId="0" borderId="0" xfId="13" applyFont="1" applyBorder="1"/>
    <xf numFmtId="43" fontId="16" fillId="0" borderId="0" xfId="0" applyNumberFormat="1" applyFont="1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43" fontId="13" fillId="0" borderId="6" xfId="13" applyFont="1" applyBorder="1" applyAlignment="1">
      <alignment horizontal="center" vertical="center"/>
    </xf>
    <xf numFmtId="43" fontId="13" fillId="0" borderId="12" xfId="13" applyFont="1" applyBorder="1" applyAlignment="1">
      <alignment horizontal="center" vertical="center"/>
    </xf>
    <xf numFmtId="189" fontId="12" fillId="0" borderId="2" xfId="13" applyNumberFormat="1" applyFont="1" applyBorder="1" applyAlignment="1">
      <alignment horizontal="center" vertical="center"/>
    </xf>
    <xf numFmtId="189" fontId="12" fillId="0" borderId="1" xfId="13" applyNumberFormat="1" applyFont="1" applyBorder="1" applyAlignment="1">
      <alignment horizontal="center" vertical="center"/>
    </xf>
    <xf numFmtId="43" fontId="12" fillId="0" borderId="2" xfId="13" applyFont="1" applyBorder="1" applyAlignment="1">
      <alignment horizontal="center" vertical="center"/>
    </xf>
    <xf numFmtId="43" fontId="12" fillId="0" borderId="1" xfId="13" applyFont="1" applyBorder="1" applyAlignment="1">
      <alignment horizontal="center" vertical="center"/>
    </xf>
    <xf numFmtId="43" fontId="14" fillId="0" borderId="2" xfId="13" applyFont="1" applyBorder="1" applyAlignment="1">
      <alignment horizontal="center" vertical="center"/>
    </xf>
    <xf numFmtId="43" fontId="14" fillId="0" borderId="1" xfId="13" applyFont="1" applyBorder="1" applyAlignment="1">
      <alignment horizontal="center" vertical="center"/>
    </xf>
    <xf numFmtId="43" fontId="13" fillId="0" borderId="5" xfId="13" applyFont="1" applyBorder="1" applyAlignment="1">
      <alignment horizontal="center" vertical="center"/>
    </xf>
    <xf numFmtId="43" fontId="13" fillId="0" borderId="4" xfId="13" applyFont="1" applyBorder="1" applyAlignment="1">
      <alignment horizontal="center" vertical="center"/>
    </xf>
    <xf numFmtId="43" fontId="15" fillId="0" borderId="31" xfId="13" applyFont="1" applyBorder="1" applyAlignment="1">
      <alignment horizontal="center" vertical="center"/>
    </xf>
    <xf numFmtId="43" fontId="15" fillId="0" borderId="34" xfId="13" applyFont="1" applyBorder="1" applyAlignment="1">
      <alignment horizontal="center" vertical="center"/>
    </xf>
    <xf numFmtId="43" fontId="15" fillId="0" borderId="31" xfId="0" applyNumberFormat="1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43" fontId="12" fillId="0" borderId="5" xfId="13" applyFont="1" applyBorder="1" applyAlignment="1">
      <alignment horizontal="center" vertical="center"/>
    </xf>
    <xf numFmtId="43" fontId="12" fillId="0" borderId="4" xfId="13" applyFont="1" applyBorder="1" applyAlignment="1">
      <alignment horizontal="center" vertical="center"/>
    </xf>
    <xf numFmtId="43" fontId="13" fillId="0" borderId="2" xfId="13" applyFont="1" applyBorder="1" applyAlignment="1">
      <alignment horizontal="center" vertical="center"/>
    </xf>
    <xf numFmtId="43" fontId="13" fillId="0" borderId="1" xfId="13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</cellXfs>
  <cellStyles count="20">
    <cellStyle name="Comma [0]_laroux" xfId="3"/>
    <cellStyle name="Comma_laroux" xfId="4"/>
    <cellStyle name="Currency [0]_laroux" xfId="5"/>
    <cellStyle name="Currency_laroux" xfId="6"/>
    <cellStyle name="Moeda [0]_aola" xfId="7"/>
    <cellStyle name="Moeda_aola" xfId="8"/>
    <cellStyle name="Normal_aola" xfId="9"/>
    <cellStyle name="Separador de milhares [0]_Person" xfId="10"/>
    <cellStyle name="Separador de milhares_Person" xfId="11"/>
    <cellStyle name="Standard_Frontal Airbag Blatt 1" xfId="12"/>
    <cellStyle name="เครื่องหมายจุลภาค 2" xfId="13"/>
    <cellStyle name="เครื่องหมายจุลภาค 3" xfId="19"/>
    <cellStyle name="ปกติ" xfId="0" builtinId="0"/>
    <cellStyle name="ปกติ 2" xfId="1"/>
    <cellStyle name="ปกติ 3" xfId="18"/>
    <cellStyle name="ลักษณะ 1" xfId="2"/>
    <cellStyle name="桁区切り [0.00]_Person" xfId="14"/>
    <cellStyle name="桁区切り_Person" xfId="15"/>
    <cellStyle name="通貨 [0.00]_Book2 グラフ 2" xfId="16"/>
    <cellStyle name="通貨_Book2 グラフ 2" xfId="1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36</xdr:row>
      <xdr:rowOff>9525</xdr:rowOff>
    </xdr:from>
    <xdr:to>
      <xdr:col>2</xdr:col>
      <xdr:colOff>0</xdr:colOff>
      <xdr:row>37</xdr:row>
      <xdr:rowOff>9525</xdr:rowOff>
    </xdr:to>
    <xdr:sp macro="" textlink="">
      <xdr:nvSpPr>
        <xdr:cNvPr id="4" name="Line 1"/>
        <xdr:cNvSpPr>
          <a:spLocks noChangeShapeType="1"/>
        </xdr:cNvSpPr>
      </xdr:nvSpPr>
      <xdr:spPr bwMode="auto">
        <a:xfrm flipH="1">
          <a:off x="981075" y="8582025"/>
          <a:ext cx="98107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36</xdr:row>
      <xdr:rowOff>0</xdr:rowOff>
    </xdr:from>
    <xdr:to>
      <xdr:col>5</xdr:col>
      <xdr:colOff>0</xdr:colOff>
      <xdr:row>37</xdr:row>
      <xdr:rowOff>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 flipH="1">
          <a:off x="5476875" y="8572500"/>
          <a:ext cx="990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or/Desktop/&#3591;&#3610;&#3607;&#3604;&#3621;&#3629;&#3591;%2056/&#3619;&#3634;&#3618;&#3591;&#3634;&#3609;&#3607;&#3634;&#3591;we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or/Desktop/&#3591;&#3610;&#3607;&#3604;&#3621;&#3629;&#3591;%2056/&#3608;.&#3588;.%205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or/Desktop/&#3591;&#3610;&#3607;&#3604;&#3621;&#3629;&#3591;%2056/&#3605;.&#3588;.%205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or/Desktop/&#3591;&#3610;&#3607;&#3604;&#3621;&#3629;&#3591;%2056/&#3614;.&#3618;.%205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รายงานรับ-จ่าย"/>
      <sheetName val="งบทดลอง"/>
      <sheetName val="หมายเหตุ(1)"/>
      <sheetName val="หมายเหตุ 2"/>
      <sheetName val="ประกันสัญญา2555"/>
      <sheetName val="ประกันสัญญาไชยมนตรี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ธ.ค."/>
      <sheetName val="กระทบยอดกรุงไทย"/>
      <sheetName val="กระดาษทำการ(รายรับ)"/>
      <sheetName val="Sheet2"/>
    </sheetNames>
    <sheetDataSet>
      <sheetData sheetId="0" refreshError="1"/>
      <sheetData sheetId="1">
        <row r="41">
          <cell r="F41" t="str">
            <v>เดบิท</v>
          </cell>
        </row>
      </sheetData>
      <sheetData sheetId="2">
        <row r="14">
          <cell r="F14">
            <v>0</v>
          </cell>
        </row>
        <row r="20">
          <cell r="G20">
            <v>0</v>
          </cell>
        </row>
      </sheetData>
      <sheetData sheetId="3">
        <row r="6">
          <cell r="F6">
            <v>0</v>
          </cell>
        </row>
        <row r="13">
          <cell r="F13">
            <v>0</v>
          </cell>
        </row>
        <row r="16">
          <cell r="F16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4500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</sheetData>
      <sheetData sheetId="4">
        <row r="8">
          <cell r="G8">
            <v>24231</v>
          </cell>
        </row>
        <row r="23">
          <cell r="G23">
            <v>0</v>
          </cell>
        </row>
        <row r="38">
          <cell r="G38">
            <v>0</v>
          </cell>
        </row>
        <row r="40">
          <cell r="G40">
            <v>0</v>
          </cell>
        </row>
      </sheetData>
      <sheetData sheetId="5"/>
      <sheetData sheetId="6" refreshError="1"/>
      <sheetData sheetId="7" refreshError="1"/>
      <sheetData sheetId="8">
        <row r="16">
          <cell r="D16">
            <v>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รายงานรับ-จ่าย"/>
      <sheetName val="งบทดลอง"/>
      <sheetName val="หมายเหตุ(1)"/>
      <sheetName val="หมายเหตุ 2"/>
      <sheetName val="ประกันสัญญา2555"/>
      <sheetName val="ประกันสัญญาไชยมนตรี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ธ.ค."/>
      <sheetName val="กระทบยอดกรุงไทย"/>
      <sheetName val="กระดาษทำการ(รายรับ)"/>
      <sheetName val="Sheet2"/>
    </sheetNames>
    <sheetDataSet>
      <sheetData sheetId="0"/>
      <sheetData sheetId="1"/>
      <sheetData sheetId="2"/>
      <sheetData sheetId="3"/>
      <sheetData sheetId="4">
        <row r="5">
          <cell r="F5" t="str">
            <v>เดบิท</v>
          </cell>
        </row>
      </sheetData>
      <sheetData sheetId="5">
        <row r="13">
          <cell r="B13">
            <v>3511.95</v>
          </cell>
        </row>
        <row r="14">
          <cell r="B14">
            <v>60590</v>
          </cell>
        </row>
        <row r="15">
          <cell r="B15">
            <v>5884.1399999999994</v>
          </cell>
        </row>
        <row r="16">
          <cell r="B16">
            <v>226054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3072567.54</v>
          </cell>
        </row>
        <row r="20">
          <cell r="B20">
            <v>2337280.17</v>
          </cell>
        </row>
        <row r="22">
          <cell r="B22">
            <v>101160</v>
          </cell>
        </row>
        <row r="23">
          <cell r="B23">
            <v>3323500</v>
          </cell>
        </row>
        <row r="24">
          <cell r="B24">
            <v>0</v>
          </cell>
        </row>
        <row r="25">
          <cell r="B25">
            <v>18.690000000000001</v>
          </cell>
        </row>
        <row r="26">
          <cell r="B26">
            <v>0</v>
          </cell>
        </row>
        <row r="27">
          <cell r="B27">
            <v>80588</v>
          </cell>
        </row>
        <row r="28">
          <cell r="B28">
            <v>662300</v>
          </cell>
        </row>
        <row r="29">
          <cell r="B29">
            <v>1336200</v>
          </cell>
        </row>
        <row r="30">
          <cell r="B30">
            <v>0</v>
          </cell>
        </row>
        <row r="32">
          <cell r="B32">
            <v>0</v>
          </cell>
        </row>
        <row r="37">
          <cell r="B37">
            <v>3241946.38</v>
          </cell>
        </row>
        <row r="54">
          <cell r="B54">
            <v>426780</v>
          </cell>
        </row>
        <row r="55">
          <cell r="B55">
            <v>1123458.8999999999</v>
          </cell>
        </row>
        <row r="56">
          <cell r="B56">
            <v>66521</v>
          </cell>
        </row>
        <row r="57">
          <cell r="B57">
            <v>260848.8</v>
          </cell>
        </row>
        <row r="58">
          <cell r="B58">
            <v>41820</v>
          </cell>
        </row>
        <row r="59">
          <cell r="B59">
            <v>225576.52000000002</v>
          </cell>
        </row>
        <row r="60">
          <cell r="B60">
            <v>21820</v>
          </cell>
        </row>
        <row r="61">
          <cell r="B61">
            <v>155500</v>
          </cell>
        </row>
        <row r="64">
          <cell r="B64">
            <v>210788</v>
          </cell>
        </row>
        <row r="65">
          <cell r="B65">
            <v>145600</v>
          </cell>
        </row>
        <row r="69">
          <cell r="B69">
            <v>533000</v>
          </cell>
        </row>
        <row r="71">
          <cell r="B71">
            <v>1980100</v>
          </cell>
        </row>
        <row r="85">
          <cell r="B85">
            <v>8688</v>
          </cell>
        </row>
        <row r="86">
          <cell r="B86">
            <v>1834923</v>
          </cell>
        </row>
        <row r="87">
          <cell r="B87">
            <v>39000</v>
          </cell>
        </row>
        <row r="88">
          <cell r="B88">
            <v>882771</v>
          </cell>
        </row>
        <row r="89">
          <cell r="B89">
            <v>965871.17</v>
          </cell>
        </row>
        <row r="90">
          <cell r="B90">
            <v>389900</v>
          </cell>
        </row>
      </sheetData>
      <sheetData sheetId="6">
        <row r="8">
          <cell r="C8">
            <v>110450.23</v>
          </cell>
        </row>
        <row r="9">
          <cell r="C9">
            <v>213573.06</v>
          </cell>
          <cell r="D9">
            <v>0</v>
          </cell>
        </row>
        <row r="13">
          <cell r="C13">
            <v>1039482.28</v>
          </cell>
          <cell r="D13">
            <v>0</v>
          </cell>
        </row>
        <row r="16">
          <cell r="C16">
            <v>12186</v>
          </cell>
          <cell r="D16">
            <v>0</v>
          </cell>
        </row>
        <row r="46">
          <cell r="E46">
            <v>0</v>
          </cell>
          <cell r="F46">
            <v>0</v>
          </cell>
        </row>
        <row r="48">
          <cell r="E48">
            <v>376800</v>
          </cell>
          <cell r="F48">
            <v>0</v>
          </cell>
        </row>
        <row r="49">
          <cell r="E49">
            <v>11229</v>
          </cell>
          <cell r="F49">
            <v>0</v>
          </cell>
        </row>
        <row r="50">
          <cell r="E50">
            <v>8077889.4499999993</v>
          </cell>
          <cell r="F50">
            <v>0</v>
          </cell>
        </row>
        <row r="51">
          <cell r="E51">
            <v>5820508.6100000003</v>
          </cell>
          <cell r="F51">
            <v>0</v>
          </cell>
        </row>
      </sheetData>
      <sheetData sheetId="7">
        <row r="12">
          <cell r="H12">
            <v>3511.95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รายงานรับ-จ่าย"/>
      <sheetName val="งบทดลอง"/>
      <sheetName val="หมายเหตุ(1)"/>
      <sheetName val="หมายเหตุ 2"/>
      <sheetName val="ประกันสัญญา2555"/>
      <sheetName val="ประกันสัญญาไชยมนตรี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กรุงไทย"/>
      <sheetName val="กระดาษทำการ(รายรับ)"/>
      <sheetName val="Sheet2"/>
    </sheetNames>
    <sheetDataSet>
      <sheetData sheetId="0"/>
      <sheetData sheetId="1"/>
      <sheetData sheetId="2"/>
      <sheetData sheetId="3"/>
      <sheetData sheetId="4">
        <row r="6">
          <cell r="F6">
            <v>1190289.32</v>
          </cell>
        </row>
      </sheetData>
      <sheetData sheetId="5">
        <row r="13">
          <cell r="B13">
            <v>3402.83</v>
          </cell>
        </row>
        <row r="31">
          <cell r="B31">
            <v>0</v>
          </cell>
        </row>
        <row r="33">
          <cell r="B33">
            <v>0</v>
          </cell>
        </row>
        <row r="34">
          <cell r="B34">
            <v>0</v>
          </cell>
        </row>
        <row r="35">
          <cell r="B35">
            <v>0</v>
          </cell>
        </row>
        <row r="37">
          <cell r="B37">
            <v>0</v>
          </cell>
        </row>
        <row r="52">
          <cell r="B52">
            <v>0</v>
          </cell>
        </row>
        <row r="65">
          <cell r="B65">
            <v>0</v>
          </cell>
        </row>
        <row r="66">
          <cell r="B66">
            <v>0</v>
          </cell>
        </row>
        <row r="67">
          <cell r="B67">
            <v>0</v>
          </cell>
        </row>
        <row r="72">
          <cell r="B72">
            <v>0</v>
          </cell>
        </row>
        <row r="73">
          <cell r="B73">
            <v>0</v>
          </cell>
        </row>
        <row r="74">
          <cell r="B74">
            <v>0</v>
          </cell>
        </row>
        <row r="75">
          <cell r="B75">
            <v>0</v>
          </cell>
        </row>
        <row r="76">
          <cell r="B76">
            <v>0</v>
          </cell>
        </row>
        <row r="77">
          <cell r="B77">
            <v>0</v>
          </cell>
        </row>
        <row r="78">
          <cell r="B78">
            <v>0</v>
          </cell>
        </row>
        <row r="79">
          <cell r="B79">
            <v>0</v>
          </cell>
        </row>
      </sheetData>
      <sheetData sheetId="6">
        <row r="11">
          <cell r="C11">
            <v>4233.41</v>
          </cell>
        </row>
        <row r="45">
          <cell r="E45">
            <v>0</v>
          </cell>
          <cell r="F45">
            <v>0</v>
          </cell>
        </row>
      </sheetData>
      <sheetData sheetId="7">
        <row r="11">
          <cell r="H11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รายงานรับ-จ่าย"/>
      <sheetName val="งบทดลอง"/>
      <sheetName val="หมายเหตุ(1)"/>
      <sheetName val="หมายเหตุ 2"/>
      <sheetName val="ประกันสัญญา2555"/>
      <sheetName val="ประกันสัญญาไชยมนตรี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Sheet1"/>
      <sheetName val="กระทบยอดกรุงไทย"/>
      <sheetName val="กระดาษทำการ(รายรับ)"/>
      <sheetName val="Sheet2"/>
    </sheetNames>
    <sheetDataSet>
      <sheetData sheetId="0"/>
      <sheetData sheetId="1">
        <row r="43">
          <cell r="F43">
            <v>566000</v>
          </cell>
        </row>
      </sheetData>
      <sheetData sheetId="2">
        <row r="7">
          <cell r="F7">
            <v>34590</v>
          </cell>
        </row>
      </sheetData>
      <sheetData sheetId="3">
        <row r="7">
          <cell r="F7">
            <v>142260</v>
          </cell>
        </row>
      </sheetData>
      <sheetData sheetId="4">
        <row r="5">
          <cell r="F5" t="str">
            <v>เดบิท</v>
          </cell>
        </row>
      </sheetData>
      <sheetData sheetId="5">
        <row r="13">
          <cell r="B13">
            <v>3511.95</v>
          </cell>
        </row>
        <row r="61">
          <cell r="B61">
            <v>0</v>
          </cell>
        </row>
        <row r="62">
          <cell r="B62">
            <v>0</v>
          </cell>
        </row>
      </sheetData>
      <sheetData sheetId="6">
        <row r="8">
          <cell r="C8">
            <v>109950.23</v>
          </cell>
        </row>
      </sheetData>
      <sheetData sheetId="7">
        <row r="12">
          <cell r="H12">
            <v>3511.95</v>
          </cell>
        </row>
      </sheetData>
      <sheetData sheetId="8">
        <row r="17">
          <cell r="F17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EAEAE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6"/>
  <sheetViews>
    <sheetView tabSelected="1" workbookViewId="0">
      <selection activeCell="J16" sqref="J16"/>
    </sheetView>
  </sheetViews>
  <sheetFormatPr defaultRowHeight="14.25"/>
  <cols>
    <col min="1" max="1" width="34.875" customWidth="1"/>
    <col min="4" max="4" width="3.5" customWidth="1"/>
    <col min="6" max="6" width="3.75" customWidth="1"/>
  </cols>
  <sheetData>
    <row r="1" spans="1:8" ht="21">
      <c r="A1" s="119" t="s">
        <v>94</v>
      </c>
      <c r="B1" s="119"/>
      <c r="C1" s="119"/>
      <c r="D1" s="119"/>
      <c r="E1" s="119"/>
      <c r="F1" s="119"/>
      <c r="G1" s="1"/>
      <c r="H1" s="1"/>
    </row>
    <row r="2" spans="1:8" ht="21">
      <c r="A2" s="120" t="s">
        <v>95</v>
      </c>
      <c r="B2" s="120"/>
      <c r="C2" s="120"/>
      <c r="D2" s="120"/>
      <c r="E2" s="120"/>
      <c r="F2" s="120"/>
      <c r="G2" s="1"/>
      <c r="H2" s="1"/>
    </row>
    <row r="3" spans="1:8" ht="21">
      <c r="A3" s="141" t="s">
        <v>143</v>
      </c>
      <c r="B3" s="141"/>
      <c r="C3" s="141"/>
      <c r="D3" s="141"/>
      <c r="E3" s="141"/>
      <c r="F3" s="141"/>
    </row>
    <row r="4" spans="1:8" ht="21">
      <c r="A4" s="2" t="s">
        <v>7</v>
      </c>
      <c r="B4" s="2" t="s">
        <v>8</v>
      </c>
      <c r="C4" s="121" t="s">
        <v>96</v>
      </c>
      <c r="D4" s="122"/>
      <c r="E4" s="121" t="s">
        <v>97</v>
      </c>
      <c r="F4" s="122"/>
    </row>
    <row r="5" spans="1:8" ht="16.5">
      <c r="A5" s="3" t="s">
        <v>98</v>
      </c>
      <c r="B5" s="4" t="s">
        <v>99</v>
      </c>
      <c r="C5" s="123">
        <f>+'[1]มาตรฐาน 1'!F63-'[1]มาตรฐาน 1'!G74</f>
        <v>0</v>
      </c>
      <c r="D5" s="124"/>
      <c r="E5" s="125"/>
      <c r="F5" s="126"/>
    </row>
    <row r="6" spans="1:8" ht="16.5">
      <c r="A6" s="3" t="s">
        <v>100</v>
      </c>
      <c r="B6" s="5">
        <v>110220</v>
      </c>
      <c r="C6" s="139">
        <v>0</v>
      </c>
      <c r="D6" s="140"/>
      <c r="E6" s="6"/>
      <c r="F6" s="7"/>
    </row>
    <row r="7" spans="1:8" ht="16.5">
      <c r="A7" s="8" t="s">
        <v>101</v>
      </c>
      <c r="B7" s="5" t="s">
        <v>102</v>
      </c>
      <c r="C7" s="139">
        <v>111168.02</v>
      </c>
      <c r="D7" s="140"/>
      <c r="E7" s="9"/>
      <c r="F7" s="10"/>
    </row>
    <row r="8" spans="1:8" ht="16.5">
      <c r="A8" s="8" t="s">
        <v>103</v>
      </c>
      <c r="B8" s="5" t="s">
        <v>102</v>
      </c>
      <c r="C8" s="139">
        <f>+[2]งบทดลอง!$C$9:$D$9+'[1]มาตรฐาน 1'!F67</f>
        <v>213573.06</v>
      </c>
      <c r="D8" s="140"/>
      <c r="E8" s="9"/>
      <c r="F8" s="10"/>
    </row>
    <row r="9" spans="1:8" ht="16.5">
      <c r="A9" s="8" t="s">
        <v>104</v>
      </c>
      <c r="B9" s="5" t="s">
        <v>102</v>
      </c>
      <c r="C9" s="139">
        <v>11690799.34</v>
      </c>
      <c r="D9" s="140"/>
      <c r="E9" s="9"/>
      <c r="F9" s="10"/>
    </row>
    <row r="10" spans="1:8" ht="16.5">
      <c r="A10" s="8" t="s">
        <v>105</v>
      </c>
      <c r="B10" s="5" t="s">
        <v>102</v>
      </c>
      <c r="C10" s="139">
        <v>4244.05</v>
      </c>
      <c r="D10" s="140"/>
      <c r="E10" s="9"/>
      <c r="F10" s="10"/>
    </row>
    <row r="11" spans="1:8" ht="16.5">
      <c r="A11" s="8" t="s">
        <v>106</v>
      </c>
      <c r="B11" s="5" t="s">
        <v>107</v>
      </c>
      <c r="C11" s="139">
        <v>5150008.9800000004</v>
      </c>
      <c r="D11" s="140"/>
      <c r="E11" s="9"/>
      <c r="F11" s="10"/>
    </row>
    <row r="12" spans="1:8" ht="16.5">
      <c r="A12" s="8" t="s">
        <v>108</v>
      </c>
      <c r="B12" s="5" t="s">
        <v>107</v>
      </c>
      <c r="C12" s="139">
        <f>+[2]งบทดลอง!$C$13:$D$13</f>
        <v>1039482.28</v>
      </c>
      <c r="D12" s="140"/>
      <c r="E12" s="9"/>
      <c r="F12" s="10"/>
    </row>
    <row r="13" spans="1:8" ht="16.5">
      <c r="A13" s="8" t="s">
        <v>109</v>
      </c>
      <c r="B13" s="5" t="s">
        <v>110</v>
      </c>
      <c r="C13" s="139">
        <v>0</v>
      </c>
      <c r="D13" s="140"/>
      <c r="E13" s="9"/>
      <c r="F13" s="10"/>
    </row>
    <row r="14" spans="1:8" ht="16.5">
      <c r="A14" s="8" t="s">
        <v>111</v>
      </c>
      <c r="B14" s="5" t="s">
        <v>110</v>
      </c>
      <c r="C14" s="139">
        <v>0</v>
      </c>
      <c r="D14" s="140"/>
      <c r="E14" s="9"/>
      <c r="F14" s="10"/>
    </row>
    <row r="15" spans="1:8" ht="16.5">
      <c r="A15" s="3" t="s">
        <v>112</v>
      </c>
      <c r="B15" s="5" t="s">
        <v>32</v>
      </c>
      <c r="C15" s="139">
        <f>+[2]งบทดลอง!$C$16:$D$16</f>
        <v>12186</v>
      </c>
      <c r="D15" s="140"/>
      <c r="E15" s="127"/>
      <c r="F15" s="128"/>
    </row>
    <row r="16" spans="1:8" ht="16.5">
      <c r="A16" s="3" t="s">
        <v>113</v>
      </c>
      <c r="B16" s="5" t="s">
        <v>34</v>
      </c>
      <c r="C16" s="139">
        <v>26275.21</v>
      </c>
      <c r="D16" s="140"/>
      <c r="E16" s="127"/>
      <c r="F16" s="128"/>
    </row>
    <row r="17" spans="1:6" ht="16.5">
      <c r="A17" s="3" t="s">
        <v>114</v>
      </c>
      <c r="B17" s="5" t="s">
        <v>36</v>
      </c>
      <c r="C17" s="127">
        <v>0</v>
      </c>
      <c r="D17" s="128"/>
      <c r="E17" s="127"/>
      <c r="F17" s="128"/>
    </row>
    <row r="18" spans="1:6" ht="16.5">
      <c r="A18" s="3" t="s">
        <v>115</v>
      </c>
      <c r="B18" s="5" t="s">
        <v>38</v>
      </c>
      <c r="C18" s="127">
        <v>0</v>
      </c>
      <c r="D18" s="128"/>
      <c r="E18" s="127"/>
      <c r="F18" s="128"/>
    </row>
    <row r="19" spans="1:6" ht="16.5">
      <c r="A19" s="3" t="s">
        <v>116</v>
      </c>
      <c r="B19" s="5">
        <v>110605</v>
      </c>
      <c r="C19" s="127">
        <v>0</v>
      </c>
      <c r="D19" s="128"/>
      <c r="E19" s="9"/>
      <c r="F19" s="10"/>
    </row>
    <row r="20" spans="1:6" ht="16.5">
      <c r="A20" s="3" t="s">
        <v>117</v>
      </c>
      <c r="B20" s="5" t="s">
        <v>41</v>
      </c>
      <c r="C20" s="127">
        <v>0</v>
      </c>
      <c r="D20" s="128"/>
      <c r="E20" s="127"/>
      <c r="F20" s="128"/>
    </row>
    <row r="21" spans="1:6" ht="16.5">
      <c r="A21" s="3" t="s">
        <v>118</v>
      </c>
      <c r="B21" s="5">
        <v>140000</v>
      </c>
      <c r="C21" s="127">
        <v>0</v>
      </c>
      <c r="D21" s="128"/>
      <c r="E21" s="9"/>
      <c r="F21" s="10"/>
    </row>
    <row r="22" spans="1:6" ht="16.5">
      <c r="A22" s="3" t="s">
        <v>119</v>
      </c>
      <c r="B22" s="11">
        <v>110000</v>
      </c>
      <c r="C22" s="127">
        <v>0</v>
      </c>
      <c r="D22" s="128"/>
      <c r="E22" s="129"/>
      <c r="F22" s="130"/>
    </row>
    <row r="23" spans="1:6" ht="16.5">
      <c r="A23" s="3" t="s">
        <v>120</v>
      </c>
      <c r="B23" s="11">
        <v>210000</v>
      </c>
      <c r="C23" s="127">
        <v>569040</v>
      </c>
      <c r="D23" s="128"/>
      <c r="E23" s="129"/>
      <c r="F23" s="130"/>
    </row>
    <row r="24" spans="1:6" ht="16.5">
      <c r="A24" s="12" t="s">
        <v>121</v>
      </c>
      <c r="B24" s="11">
        <v>220000</v>
      </c>
      <c r="C24" s="127">
        <v>1505493.9</v>
      </c>
      <c r="D24" s="128"/>
      <c r="E24" s="129"/>
      <c r="F24" s="130"/>
    </row>
    <row r="25" spans="1:6" ht="16.5">
      <c r="A25" s="3" t="s">
        <v>122</v>
      </c>
      <c r="B25" s="11">
        <v>310000</v>
      </c>
      <c r="C25" s="127">
        <v>97606</v>
      </c>
      <c r="D25" s="128"/>
      <c r="E25" s="129"/>
      <c r="F25" s="130"/>
    </row>
    <row r="26" spans="1:6" ht="16.5">
      <c r="A26" s="3" t="s">
        <v>123</v>
      </c>
      <c r="B26" s="11">
        <v>320000</v>
      </c>
      <c r="C26" s="127">
        <v>475656.8</v>
      </c>
      <c r="D26" s="128"/>
      <c r="E26" s="129"/>
      <c r="F26" s="130"/>
    </row>
    <row r="27" spans="1:6" ht="16.5">
      <c r="A27" s="3" t="s">
        <v>124</v>
      </c>
      <c r="B27" s="11">
        <v>330000</v>
      </c>
      <c r="C27" s="127">
        <v>57370</v>
      </c>
      <c r="D27" s="128"/>
      <c r="E27" s="9"/>
      <c r="F27" s="10"/>
    </row>
    <row r="28" spans="1:6" ht="16.5">
      <c r="A28" s="3" t="s">
        <v>125</v>
      </c>
      <c r="B28" s="11">
        <v>340000</v>
      </c>
      <c r="C28" s="127">
        <v>435519.69</v>
      </c>
      <c r="D28" s="128"/>
      <c r="E28" s="9"/>
      <c r="F28" s="10"/>
    </row>
    <row r="29" spans="1:6" ht="16.5">
      <c r="A29" s="3" t="s">
        <v>126</v>
      </c>
      <c r="B29" s="11">
        <v>410000</v>
      </c>
      <c r="C29" s="127">
        <v>21820</v>
      </c>
      <c r="D29" s="128"/>
      <c r="E29" s="9"/>
      <c r="F29" s="10"/>
    </row>
    <row r="30" spans="1:6" ht="16.5">
      <c r="A30" s="3" t="s">
        <v>127</v>
      </c>
      <c r="B30" s="11">
        <v>420000</v>
      </c>
      <c r="C30" s="127">
        <v>477200</v>
      </c>
      <c r="D30" s="128"/>
      <c r="E30" s="127"/>
      <c r="F30" s="128"/>
    </row>
    <row r="31" spans="1:6" ht="16.5">
      <c r="A31" s="3" t="s">
        <v>128</v>
      </c>
      <c r="B31" s="11">
        <v>510000</v>
      </c>
      <c r="C31" s="127">
        <f>+'[1]รายงานรับ-จ่าย'!B118</f>
        <v>0</v>
      </c>
      <c r="D31" s="128"/>
      <c r="E31" s="127"/>
      <c r="F31" s="128"/>
    </row>
    <row r="32" spans="1:6" ht="16.5">
      <c r="A32" s="3" t="s">
        <v>129</v>
      </c>
      <c r="B32" s="11">
        <v>610000</v>
      </c>
      <c r="C32" s="127">
        <f>+'[1]รายงานรับ-จ่าย'!B119</f>
        <v>0</v>
      </c>
      <c r="D32" s="128"/>
      <c r="E32" s="9"/>
      <c r="F32" s="10"/>
    </row>
    <row r="33" spans="1:6" ht="16.5">
      <c r="A33" s="3" t="s">
        <v>119</v>
      </c>
      <c r="B33" s="11">
        <v>6110000</v>
      </c>
      <c r="C33" s="127">
        <v>225548</v>
      </c>
      <c r="D33" s="128"/>
      <c r="E33" s="127"/>
      <c r="F33" s="128"/>
    </row>
    <row r="34" spans="1:6" ht="16.5">
      <c r="A34" s="3" t="s">
        <v>123</v>
      </c>
      <c r="B34" s="11">
        <v>6320000</v>
      </c>
      <c r="C34" s="127">
        <v>145600</v>
      </c>
      <c r="D34" s="128"/>
      <c r="E34" s="9"/>
      <c r="F34" s="10"/>
    </row>
    <row r="35" spans="1:6" ht="16.5">
      <c r="A35" s="3" t="s">
        <v>124</v>
      </c>
      <c r="B35" s="11">
        <v>6330000</v>
      </c>
      <c r="C35" s="127">
        <f>+'[1]รายงานรับ-จ่าย'!B122</f>
        <v>0</v>
      </c>
      <c r="D35" s="128"/>
      <c r="E35" s="9"/>
      <c r="F35" s="10"/>
    </row>
    <row r="36" spans="1:6" ht="16.5">
      <c r="A36" s="3" t="s">
        <v>126</v>
      </c>
      <c r="B36" s="11">
        <v>6410000</v>
      </c>
      <c r="C36" s="127">
        <f>+'[1]รายงานรับ-จ่าย'!B123</f>
        <v>0</v>
      </c>
      <c r="D36" s="128"/>
      <c r="E36" s="9"/>
      <c r="F36" s="10"/>
    </row>
    <row r="37" spans="1:6" ht="16.5">
      <c r="A37" s="3" t="s">
        <v>127</v>
      </c>
      <c r="B37" s="11">
        <v>6420000</v>
      </c>
      <c r="C37" s="127">
        <f>+'[1]รายงานรับ-จ่าย'!B124</f>
        <v>0</v>
      </c>
      <c r="D37" s="128"/>
      <c r="E37" s="127"/>
      <c r="F37" s="128"/>
    </row>
    <row r="38" spans="1:6" ht="16.5">
      <c r="A38" s="3" t="s">
        <v>129</v>
      </c>
      <c r="B38" s="11">
        <v>6610000</v>
      </c>
      <c r="C38" s="127">
        <v>533000</v>
      </c>
      <c r="D38" s="128"/>
      <c r="E38" s="9"/>
      <c r="F38" s="10"/>
    </row>
    <row r="39" spans="1:6" ht="16.5">
      <c r="A39" s="3" t="s">
        <v>130</v>
      </c>
      <c r="B39" s="11">
        <v>7110000</v>
      </c>
      <c r="C39" s="127">
        <v>2633860</v>
      </c>
      <c r="D39" s="128"/>
      <c r="E39" s="9"/>
      <c r="F39" s="10"/>
    </row>
    <row r="40" spans="1:6" ht="16.5">
      <c r="A40" s="12" t="s">
        <v>131</v>
      </c>
      <c r="B40" s="11">
        <v>7220000</v>
      </c>
      <c r="C40" s="127">
        <v>132000</v>
      </c>
      <c r="D40" s="128"/>
      <c r="E40" s="129"/>
      <c r="F40" s="130"/>
    </row>
    <row r="41" spans="1:6" ht="16.5">
      <c r="A41" s="3" t="s">
        <v>123</v>
      </c>
      <c r="B41" s="11">
        <v>7320000</v>
      </c>
      <c r="C41" s="127"/>
      <c r="D41" s="128"/>
      <c r="E41" s="9"/>
      <c r="F41" s="10"/>
    </row>
    <row r="42" spans="1:6" ht="16.5">
      <c r="A42" s="3" t="s">
        <v>124</v>
      </c>
      <c r="B42" s="11">
        <v>7330000</v>
      </c>
      <c r="C42" s="127">
        <f>+'[1]รายงานรับ-จ่าย'!B130</f>
        <v>0</v>
      </c>
      <c r="D42" s="128"/>
      <c r="E42" s="9"/>
      <c r="F42" s="10"/>
    </row>
    <row r="43" spans="1:6" ht="16.5">
      <c r="A43" s="3" t="s">
        <v>126</v>
      </c>
      <c r="B43" s="11">
        <v>7410000</v>
      </c>
      <c r="C43" s="127">
        <f>+'[1]รายงานรับ-จ่าย'!B131</f>
        <v>0</v>
      </c>
      <c r="D43" s="128"/>
      <c r="E43" s="9"/>
      <c r="F43" s="10"/>
    </row>
    <row r="44" spans="1:6" ht="16.5">
      <c r="A44" s="3" t="s">
        <v>127</v>
      </c>
      <c r="B44" s="11">
        <v>7420000</v>
      </c>
      <c r="C44" s="127">
        <f>+'[1]รายงานรับ-จ่าย'!B132</f>
        <v>0</v>
      </c>
      <c r="D44" s="128"/>
      <c r="E44" s="9"/>
      <c r="F44" s="10"/>
    </row>
    <row r="45" spans="1:6" ht="16.5">
      <c r="A45" s="3" t="s">
        <v>132</v>
      </c>
      <c r="B45" s="11">
        <v>210200</v>
      </c>
      <c r="C45" s="9"/>
      <c r="D45" s="10"/>
      <c r="E45" s="127">
        <f>+[3]งบทดลอง!$E$45:$F$45</f>
        <v>0</v>
      </c>
      <c r="F45" s="128"/>
    </row>
    <row r="46" spans="1:6" ht="16.5">
      <c r="A46" s="8" t="s">
        <v>133</v>
      </c>
      <c r="B46" s="5">
        <v>210401</v>
      </c>
      <c r="C46" s="9"/>
      <c r="D46" s="10"/>
      <c r="E46" s="139">
        <f>+[2]งบทดลอง!$E$46:$F$46-'[1]มาตรฐาน 2'!L88-'[1]รายงานรับ-จ่าย'!E142</f>
        <v>0</v>
      </c>
      <c r="F46" s="140"/>
    </row>
    <row r="47" spans="1:6" ht="16.5">
      <c r="A47" s="8" t="s">
        <v>134</v>
      </c>
      <c r="B47" s="5">
        <v>210402</v>
      </c>
      <c r="C47" s="9"/>
      <c r="D47" s="10"/>
      <c r="E47" s="139">
        <f>+[2]งบทดลอง!$E$48:$F$48</f>
        <v>376800</v>
      </c>
      <c r="F47" s="140"/>
    </row>
    <row r="48" spans="1:6" ht="16.5">
      <c r="A48" s="8" t="s">
        <v>135</v>
      </c>
      <c r="B48" s="5">
        <v>210500</v>
      </c>
      <c r="C48" s="9"/>
      <c r="D48" s="10"/>
      <c r="E48" s="139">
        <f>+[2]งบทดลอง!$E$49:$F$49</f>
        <v>11229</v>
      </c>
      <c r="F48" s="140"/>
    </row>
    <row r="49" spans="1:6" ht="16.5">
      <c r="A49" s="3" t="s">
        <v>136</v>
      </c>
      <c r="B49" s="4" t="s">
        <v>52</v>
      </c>
      <c r="C49" s="127"/>
      <c r="D49" s="128"/>
      <c r="E49" s="139">
        <f>+[2]งบทดลอง!$E$50:$F$50</f>
        <v>8077889.4499999993</v>
      </c>
      <c r="F49" s="140"/>
    </row>
    <row r="50" spans="1:6" ht="16.5">
      <c r="A50" s="3" t="s">
        <v>137</v>
      </c>
      <c r="B50" s="4">
        <v>320000</v>
      </c>
      <c r="C50" s="9"/>
      <c r="D50" s="10"/>
      <c r="E50" s="139">
        <f>+[2]งบทดลอง!$E$51:$F$51</f>
        <v>5820508.6100000003</v>
      </c>
      <c r="F50" s="140"/>
    </row>
    <row r="51" spans="1:6" ht="16.5">
      <c r="A51" s="3" t="s">
        <v>138</v>
      </c>
      <c r="B51" s="4" t="s">
        <v>139</v>
      </c>
      <c r="C51" s="127"/>
      <c r="D51" s="128"/>
      <c r="E51" s="139">
        <v>10702411.85</v>
      </c>
      <c r="F51" s="140"/>
    </row>
    <row r="52" spans="1:6" ht="16.5">
      <c r="A52" s="13" t="s">
        <v>140</v>
      </c>
      <c r="B52" s="14">
        <v>230199</v>
      </c>
      <c r="C52" s="137"/>
      <c r="D52" s="138"/>
      <c r="E52" s="131">
        <v>568612.42000000004</v>
      </c>
      <c r="F52" s="132"/>
    </row>
    <row r="53" spans="1:6" ht="17.25" thickBot="1">
      <c r="A53" s="15"/>
      <c r="B53" s="16"/>
      <c r="C53" s="133">
        <f>SUM(C5:C52)</f>
        <v>25557451.330000006</v>
      </c>
      <c r="D53" s="134"/>
      <c r="E53" s="135">
        <f>SUM(E46:E52)</f>
        <v>25557451.329999998</v>
      </c>
      <c r="F53" s="136"/>
    </row>
    <row r="54" spans="1:6" ht="17.25" thickTop="1">
      <c r="A54" s="15" t="s">
        <v>141</v>
      </c>
      <c r="B54" s="16"/>
      <c r="C54" s="17"/>
      <c r="D54" s="17"/>
      <c r="E54" s="18"/>
      <c r="F54" s="19"/>
    </row>
    <row r="55" spans="1:6" ht="16.5">
      <c r="A55" s="15" t="s">
        <v>142</v>
      </c>
      <c r="B55" s="16"/>
      <c r="C55" s="17"/>
      <c r="D55" s="17"/>
      <c r="E55" s="18"/>
      <c r="F55" s="19"/>
    </row>
    <row r="56" spans="1:6" ht="16.5">
      <c r="A56" s="15" t="s">
        <v>144</v>
      </c>
      <c r="B56" s="15"/>
      <c r="C56" s="15"/>
      <c r="D56" s="15"/>
      <c r="E56" s="20"/>
      <c r="F56" s="21"/>
    </row>
  </sheetData>
  <mergeCells count="74">
    <mergeCell ref="C7:D7"/>
    <mergeCell ref="C8:D8"/>
    <mergeCell ref="C9:D9"/>
    <mergeCell ref="C10:D10"/>
    <mergeCell ref="A3:F3"/>
    <mergeCell ref="C6:D6"/>
    <mergeCell ref="C11:D11"/>
    <mergeCell ref="C12:D12"/>
    <mergeCell ref="C13:D13"/>
    <mergeCell ref="C14:D14"/>
    <mergeCell ref="C15:D15"/>
    <mergeCell ref="C19:D19"/>
    <mergeCell ref="C20:D20"/>
    <mergeCell ref="E20:F20"/>
    <mergeCell ref="C21:D21"/>
    <mergeCell ref="C16:D16"/>
    <mergeCell ref="C17:D17"/>
    <mergeCell ref="E17:F17"/>
    <mergeCell ref="C18:D18"/>
    <mergeCell ref="E18:F18"/>
    <mergeCell ref="C22:D22"/>
    <mergeCell ref="E22:F22"/>
    <mergeCell ref="C23:D23"/>
    <mergeCell ref="C24:D24"/>
    <mergeCell ref="E24:F24"/>
    <mergeCell ref="C25:D25"/>
    <mergeCell ref="E25:F25"/>
    <mergeCell ref="C26:D26"/>
    <mergeCell ref="E26:F26"/>
    <mergeCell ref="C27:D27"/>
    <mergeCell ref="E33:F33"/>
    <mergeCell ref="C34:D34"/>
    <mergeCell ref="C28:D28"/>
    <mergeCell ref="C29:D29"/>
    <mergeCell ref="C30:D30"/>
    <mergeCell ref="C31:D31"/>
    <mergeCell ref="C35:D35"/>
    <mergeCell ref="C36:D36"/>
    <mergeCell ref="C37:D37"/>
    <mergeCell ref="C38:D38"/>
    <mergeCell ref="C32:D32"/>
    <mergeCell ref="C33:D33"/>
    <mergeCell ref="E46:F46"/>
    <mergeCell ref="C39:D39"/>
    <mergeCell ref="C40:D40"/>
    <mergeCell ref="C41:D41"/>
    <mergeCell ref="C42:D42"/>
    <mergeCell ref="E37:F37"/>
    <mergeCell ref="E40:F40"/>
    <mergeCell ref="E45:F45"/>
    <mergeCell ref="E52:F52"/>
    <mergeCell ref="C53:D53"/>
    <mergeCell ref="E53:F53"/>
    <mergeCell ref="C52:D52"/>
    <mergeCell ref="E48:F48"/>
    <mergeCell ref="E49:F49"/>
    <mergeCell ref="E50:F50"/>
    <mergeCell ref="C51:D51"/>
    <mergeCell ref="E51:F51"/>
    <mergeCell ref="C49:D49"/>
    <mergeCell ref="C43:D43"/>
    <mergeCell ref="C44:D44"/>
    <mergeCell ref="E47:F47"/>
    <mergeCell ref="E15:F15"/>
    <mergeCell ref="E16:F16"/>
    <mergeCell ref="E23:F23"/>
    <mergeCell ref="E30:F30"/>
    <mergeCell ref="E31:F31"/>
    <mergeCell ref="A1:F1"/>
    <mergeCell ref="A2:F2"/>
    <mergeCell ref="C4:D4"/>
    <mergeCell ref="E4:F4"/>
    <mergeCell ref="C5:D5"/>
    <mergeCell ref="E5:F5"/>
  </mergeCells>
  <pageMargins left="0.70866141732283472" right="0" top="0.39370078740157483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1"/>
  <sheetViews>
    <sheetView workbookViewId="0">
      <selection activeCell="G88" sqref="G88"/>
    </sheetView>
  </sheetViews>
  <sheetFormatPr defaultRowHeight="14.25"/>
  <cols>
    <col min="1" max="1" width="11.875" customWidth="1"/>
    <col min="2" max="2" width="16.125" customWidth="1"/>
    <col min="3" max="3" width="31.625" customWidth="1"/>
    <col min="4" max="4" width="10.125" customWidth="1"/>
    <col min="5" max="5" width="16.875" customWidth="1"/>
  </cols>
  <sheetData>
    <row r="1" spans="1:6" ht="18.75">
      <c r="A1" s="144" t="s">
        <v>0</v>
      </c>
      <c r="B1" s="144"/>
      <c r="C1" s="144"/>
      <c r="D1" s="144"/>
      <c r="E1" s="144"/>
      <c r="F1" s="22"/>
    </row>
    <row r="2" spans="1:6" ht="18.75">
      <c r="A2" s="23"/>
      <c r="B2" s="23"/>
      <c r="C2" s="23"/>
      <c r="D2" s="24" t="s">
        <v>1</v>
      </c>
      <c r="E2" s="23"/>
      <c r="F2" s="22"/>
    </row>
    <row r="3" spans="1:6" ht="18.75">
      <c r="A3" s="25" t="s">
        <v>145</v>
      </c>
      <c r="B3" s="24"/>
      <c r="C3" s="24"/>
      <c r="D3" s="24"/>
      <c r="E3" s="24"/>
      <c r="F3" s="22"/>
    </row>
    <row r="4" spans="1:6" ht="18.75">
      <c r="A4" s="24"/>
      <c r="B4" s="24"/>
      <c r="C4" s="145" t="s">
        <v>2</v>
      </c>
      <c r="D4" s="145"/>
      <c r="E4" s="26" t="s">
        <v>146</v>
      </c>
      <c r="F4" s="22"/>
    </row>
    <row r="5" spans="1:6" ht="5.25" customHeight="1" thickBot="1">
      <c r="A5" s="27"/>
      <c r="B5" s="27"/>
      <c r="C5" s="27"/>
      <c r="D5" s="27"/>
      <c r="E5" s="27"/>
      <c r="F5" s="22"/>
    </row>
    <row r="6" spans="1:6" ht="19.5" thickTop="1">
      <c r="A6" s="142" t="s">
        <v>3</v>
      </c>
      <c r="B6" s="143"/>
      <c r="C6" s="28"/>
      <c r="D6" s="28"/>
      <c r="E6" s="29" t="s">
        <v>4</v>
      </c>
      <c r="F6" s="22"/>
    </row>
    <row r="7" spans="1:6" ht="18.75">
      <c r="A7" s="30" t="s">
        <v>5</v>
      </c>
      <c r="B7" s="30" t="s">
        <v>6</v>
      </c>
      <c r="C7" s="31" t="s">
        <v>7</v>
      </c>
      <c r="D7" s="31" t="s">
        <v>8</v>
      </c>
      <c r="E7" s="31" t="s">
        <v>6</v>
      </c>
      <c r="F7" s="22"/>
    </row>
    <row r="8" spans="1:6" ht="19.5" thickBot="1">
      <c r="A8" s="32" t="s">
        <v>9</v>
      </c>
      <c r="B8" s="32" t="s">
        <v>9</v>
      </c>
      <c r="C8" s="33"/>
      <c r="D8" s="33"/>
      <c r="E8" s="32" t="s">
        <v>9</v>
      </c>
      <c r="F8" s="22"/>
    </row>
    <row r="9" spans="1:6" ht="21.75" thickTop="1">
      <c r="A9" s="34"/>
      <c r="B9" s="35">
        <v>18007436.120000001</v>
      </c>
      <c r="C9" s="36" t="s">
        <v>10</v>
      </c>
      <c r="D9" s="37"/>
      <c r="E9" s="38">
        <v>18657633.43</v>
      </c>
      <c r="F9" s="22"/>
    </row>
    <row r="10" spans="1:6" ht="12" customHeight="1">
      <c r="A10" s="39"/>
      <c r="B10" s="39"/>
      <c r="C10" s="40" t="s">
        <v>147</v>
      </c>
      <c r="D10" s="28"/>
      <c r="E10" s="41"/>
      <c r="F10" s="22"/>
    </row>
    <row r="11" spans="1:6" ht="18.75">
      <c r="A11" s="42">
        <v>167000</v>
      </c>
      <c r="B11" s="43">
        <f>+'[2]รายงานรับ-จ่าย'!$B$13+E11</f>
        <v>29786.83</v>
      </c>
      <c r="C11" s="44" t="s">
        <v>11</v>
      </c>
      <c r="D11" s="45" t="s">
        <v>12</v>
      </c>
      <c r="E11" s="46">
        <v>26274.880000000001</v>
      </c>
      <c r="F11" s="22"/>
    </row>
    <row r="12" spans="1:6" ht="18.75">
      <c r="A12" s="47">
        <v>172000</v>
      </c>
      <c r="B12" s="43">
        <f>+'[2]รายงานรับ-จ่าย'!$B$14+E12</f>
        <v>92540</v>
      </c>
      <c r="C12" s="48" t="s">
        <v>13</v>
      </c>
      <c r="D12" s="49" t="s">
        <v>14</v>
      </c>
      <c r="E12" s="50">
        <v>31950</v>
      </c>
      <c r="F12" s="22"/>
    </row>
    <row r="13" spans="1:6" ht="18.75">
      <c r="A13" s="47">
        <v>150000</v>
      </c>
      <c r="B13" s="43">
        <f>+'[2]รายงานรับ-จ่าย'!$B$15+E13</f>
        <v>217370.41999999998</v>
      </c>
      <c r="C13" s="48" t="s">
        <v>15</v>
      </c>
      <c r="D13" s="49" t="s">
        <v>16</v>
      </c>
      <c r="E13" s="50">
        <v>211486.28</v>
      </c>
      <c r="F13" s="22"/>
    </row>
    <row r="14" spans="1:6" ht="18.75">
      <c r="A14" s="47">
        <v>800000</v>
      </c>
      <c r="B14" s="43">
        <f>+'[2]รายงานรับ-จ่าย'!$B$16+E14</f>
        <v>281704</v>
      </c>
      <c r="C14" s="48" t="s">
        <v>17</v>
      </c>
      <c r="D14" s="49" t="s">
        <v>18</v>
      </c>
      <c r="E14" s="50">
        <v>55650</v>
      </c>
      <c r="F14" s="22"/>
    </row>
    <row r="15" spans="1:6" ht="18.75">
      <c r="A15" s="47">
        <v>250000</v>
      </c>
      <c r="B15" s="43">
        <f>+'[2]รายงานรับ-จ่าย'!$B$17+E15</f>
        <v>0</v>
      </c>
      <c r="C15" s="48" t="s">
        <v>19</v>
      </c>
      <c r="D15" s="49" t="s">
        <v>20</v>
      </c>
      <c r="E15" s="50">
        <f>+'[1]มาตรฐาน 3'!G23</f>
        <v>0</v>
      </c>
      <c r="F15" s="22"/>
    </row>
    <row r="16" spans="1:6" ht="18.75">
      <c r="A16" s="47">
        <v>3000</v>
      </c>
      <c r="B16" s="43">
        <f>+'[2]รายงานรับ-จ่าย'!$B$18+E16</f>
        <v>0</v>
      </c>
      <c r="C16" s="48" t="s">
        <v>21</v>
      </c>
      <c r="D16" s="49" t="s">
        <v>22</v>
      </c>
      <c r="E16" s="50">
        <v>0</v>
      </c>
      <c r="F16" s="22"/>
    </row>
    <row r="17" spans="1:6" ht="18.75">
      <c r="A17" s="47">
        <v>10766000</v>
      </c>
      <c r="B17" s="43">
        <f>+'[2]รายงานรับ-จ่าย'!$B$19+E17</f>
        <v>4285170.43</v>
      </c>
      <c r="C17" s="48" t="s">
        <v>23</v>
      </c>
      <c r="D17" s="51" t="s">
        <v>24</v>
      </c>
      <c r="E17" s="50">
        <v>1212602.8899999999</v>
      </c>
      <c r="F17" s="22"/>
    </row>
    <row r="18" spans="1:6" ht="18.75">
      <c r="A18" s="47">
        <v>7000000</v>
      </c>
      <c r="B18" s="43">
        <f>+'[2]รายงานรับ-จ่าย'!$B$20+E18</f>
        <v>2337280.17</v>
      </c>
      <c r="C18" s="48" t="s">
        <v>25</v>
      </c>
      <c r="D18" s="51" t="s">
        <v>26</v>
      </c>
      <c r="E18" s="50">
        <f>+'[1]มาตรฐาน 3'!G38</f>
        <v>0</v>
      </c>
      <c r="F18" s="22"/>
    </row>
    <row r="19" spans="1:6" ht="21.75" thickBot="1">
      <c r="A19" s="52">
        <f>SUM(A9:A18)</f>
        <v>19308000</v>
      </c>
      <c r="B19" s="53">
        <f>SUM(B11:B18)</f>
        <v>7243851.8499999996</v>
      </c>
      <c r="C19" s="22"/>
      <c r="D19" s="54"/>
      <c r="E19" s="53">
        <f>SUM(E11:E18)</f>
        <v>1537964.0499999998</v>
      </c>
      <c r="F19" s="22"/>
    </row>
    <row r="20" spans="1:6" ht="19.5" thickTop="1">
      <c r="A20" s="55"/>
      <c r="B20" s="43">
        <f>+'[2]รายงานรับ-จ่าย'!$B$22+E20</f>
        <v>135060</v>
      </c>
      <c r="C20" s="56" t="s">
        <v>27</v>
      </c>
      <c r="D20" s="57" t="s">
        <v>28</v>
      </c>
      <c r="E20" s="58">
        <v>33900</v>
      </c>
      <c r="F20" s="22"/>
    </row>
    <row r="21" spans="1:6" ht="18.75">
      <c r="A21" s="59"/>
      <c r="B21" s="43">
        <f>+'[2]รายงานรับ-จ่าย'!$B$23</f>
        <v>3323500</v>
      </c>
      <c r="C21" s="60" t="s">
        <v>29</v>
      </c>
      <c r="D21" s="57" t="s">
        <v>30</v>
      </c>
      <c r="E21" s="61">
        <f>+'[1]มาตรฐาน 3'!G40</f>
        <v>0</v>
      </c>
      <c r="F21" s="22"/>
    </row>
    <row r="22" spans="1:6" ht="18.75">
      <c r="A22" s="62"/>
      <c r="B22" s="43">
        <f>+'[2]รายงานรับ-จ่าย'!$B$24+E22</f>
        <v>0</v>
      </c>
      <c r="C22" s="48" t="s">
        <v>31</v>
      </c>
      <c r="D22" s="49" t="s">
        <v>32</v>
      </c>
      <c r="E22" s="63">
        <f>+'[1]มาตรฐาน 1'!G17</f>
        <v>0</v>
      </c>
      <c r="F22" s="22"/>
    </row>
    <row r="23" spans="1:6" ht="18.75">
      <c r="A23" s="62"/>
      <c r="B23" s="43">
        <f>+'[2]รายงานรับ-จ่าย'!$B$25+E23</f>
        <v>159.31</v>
      </c>
      <c r="C23" s="48" t="s">
        <v>33</v>
      </c>
      <c r="D23" s="49" t="s">
        <v>34</v>
      </c>
      <c r="E23" s="63">
        <v>140.62</v>
      </c>
      <c r="F23" s="22"/>
    </row>
    <row r="24" spans="1:6" ht="18.75">
      <c r="A24" s="62"/>
      <c r="B24" s="43">
        <f>+'[2]รายงานรับ-จ่าย'!$B$26+E24</f>
        <v>0</v>
      </c>
      <c r="C24" s="48" t="s">
        <v>35</v>
      </c>
      <c r="D24" s="49" t="s">
        <v>36</v>
      </c>
      <c r="E24" s="63">
        <f>+'[1]มาตรฐาน 1'!G20</f>
        <v>0</v>
      </c>
      <c r="F24" s="22"/>
    </row>
    <row r="25" spans="1:6" ht="18.75">
      <c r="A25" s="62"/>
      <c r="B25" s="43">
        <f>+'[2]รายงานรับ-จ่าย'!$B$27+E25</f>
        <v>85088</v>
      </c>
      <c r="C25" s="48" t="s">
        <v>37</v>
      </c>
      <c r="D25" s="49" t="s">
        <v>38</v>
      </c>
      <c r="E25" s="63">
        <v>4500</v>
      </c>
      <c r="F25" s="22"/>
    </row>
    <row r="26" spans="1:6" ht="18.75">
      <c r="A26" s="62"/>
      <c r="B26" s="43">
        <f>+'[2]รายงานรับ-จ่าย'!$B$28+E26</f>
        <v>1313900</v>
      </c>
      <c r="C26" s="48" t="s">
        <v>39</v>
      </c>
      <c r="D26" s="49" t="s">
        <v>38</v>
      </c>
      <c r="E26" s="63">
        <v>651600</v>
      </c>
      <c r="F26" s="22"/>
    </row>
    <row r="27" spans="1:6" ht="18.75">
      <c r="A27" s="62"/>
      <c r="B27" s="43">
        <f>+'[2]รายงานรับ-จ่าย'!$B$29</f>
        <v>1336200</v>
      </c>
      <c r="C27" s="48" t="s">
        <v>40</v>
      </c>
      <c r="D27" s="64" t="s">
        <v>41</v>
      </c>
      <c r="E27" s="63">
        <v>0</v>
      </c>
      <c r="F27" s="22"/>
    </row>
    <row r="28" spans="1:6" ht="18.75">
      <c r="A28" s="65"/>
      <c r="B28" s="43">
        <v>0</v>
      </c>
      <c r="C28" s="66" t="s">
        <v>42</v>
      </c>
      <c r="D28" s="64">
        <v>110220</v>
      </c>
      <c r="E28" s="63">
        <v>0</v>
      </c>
      <c r="F28" s="22"/>
    </row>
    <row r="29" spans="1:6" ht="18.75">
      <c r="A29" s="65"/>
      <c r="B29" s="43">
        <f>+'[2]รายงานรับ-จ่าย'!$B$30+E29</f>
        <v>0</v>
      </c>
      <c r="C29" s="67" t="s">
        <v>43</v>
      </c>
      <c r="D29" s="64">
        <v>140000</v>
      </c>
      <c r="E29" s="63">
        <f>+'[1]มาตรฐาน 1'!F14</f>
        <v>0</v>
      </c>
      <c r="F29" s="22"/>
    </row>
    <row r="30" spans="1:6" ht="18.75">
      <c r="A30" s="65"/>
      <c r="B30" s="43">
        <f>+'[3]รายงานรับ-จ่าย'!$B$31+E30</f>
        <v>0</v>
      </c>
      <c r="C30" s="48" t="s">
        <v>44</v>
      </c>
      <c r="D30" s="64">
        <v>210200</v>
      </c>
      <c r="E30" s="63">
        <v>0</v>
      </c>
      <c r="F30" s="22"/>
    </row>
    <row r="31" spans="1:6" ht="18.75">
      <c r="A31" s="65"/>
      <c r="B31" s="43">
        <f>+'[2]รายงานรับ-จ่าย'!$B$32+E31</f>
        <v>0</v>
      </c>
      <c r="C31" s="48" t="s">
        <v>45</v>
      </c>
      <c r="D31" s="64">
        <v>210300</v>
      </c>
      <c r="E31" s="63">
        <v>0</v>
      </c>
      <c r="F31" s="22"/>
    </row>
    <row r="32" spans="1:6" ht="18.75">
      <c r="A32" s="68"/>
      <c r="B32" s="43">
        <f>+'[3]รายงานรับ-จ่าย'!$B$33+E32</f>
        <v>0</v>
      </c>
      <c r="C32" s="48" t="s">
        <v>46</v>
      </c>
      <c r="D32" s="64">
        <v>210401</v>
      </c>
      <c r="E32" s="63">
        <v>0</v>
      </c>
      <c r="F32" s="22"/>
    </row>
    <row r="33" spans="1:6" ht="18.75">
      <c r="A33" s="68"/>
      <c r="B33" s="43">
        <f>+'[3]รายงานรับ-จ่าย'!$B$34+E33</f>
        <v>0</v>
      </c>
      <c r="C33" s="48" t="s">
        <v>47</v>
      </c>
      <c r="D33" s="64">
        <v>210402</v>
      </c>
      <c r="E33" s="63">
        <v>0</v>
      </c>
      <c r="F33" s="22"/>
    </row>
    <row r="34" spans="1:6" ht="18.75">
      <c r="A34" s="68"/>
      <c r="B34" s="43">
        <f>+'[3]รายงานรับ-จ่าย'!$B$35+E34</f>
        <v>0</v>
      </c>
      <c r="C34" s="48" t="s">
        <v>48</v>
      </c>
      <c r="D34" s="64">
        <v>210500</v>
      </c>
      <c r="E34" s="63">
        <v>0</v>
      </c>
      <c r="F34" s="22"/>
    </row>
    <row r="35" spans="1:6" ht="18.75">
      <c r="A35" s="62"/>
      <c r="B35" s="43">
        <f>+'[2]รายงานรับ-จ่าย'!$B$37+E35</f>
        <v>3261457.4699999997</v>
      </c>
      <c r="C35" s="48" t="s">
        <v>49</v>
      </c>
      <c r="D35" s="51" t="s">
        <v>50</v>
      </c>
      <c r="E35" s="50">
        <v>19511.09</v>
      </c>
      <c r="F35" s="22"/>
    </row>
    <row r="36" spans="1:6" ht="18.75">
      <c r="A36" s="62"/>
      <c r="B36" s="43">
        <f>+'[3]รายงานรับ-จ่าย'!$B$37+E36</f>
        <v>0</v>
      </c>
      <c r="C36" s="44" t="s">
        <v>51</v>
      </c>
      <c r="D36" s="69" t="s">
        <v>52</v>
      </c>
      <c r="E36" s="70">
        <v>0</v>
      </c>
      <c r="F36" s="22"/>
    </row>
    <row r="37" spans="1:6" ht="18.75">
      <c r="A37" s="71"/>
      <c r="B37" s="72"/>
      <c r="C37" s="28"/>
      <c r="D37" s="73"/>
      <c r="E37" s="74"/>
      <c r="F37" s="22"/>
    </row>
    <row r="38" spans="1:6" ht="18.75">
      <c r="A38" s="75"/>
      <c r="B38" s="76">
        <f>SUM(B20:B36)</f>
        <v>9455364.7800000012</v>
      </c>
      <c r="C38" s="23"/>
      <c r="D38" s="77"/>
      <c r="E38" s="76">
        <f>SUM(E20:E36)</f>
        <v>709651.71</v>
      </c>
      <c r="F38" s="22"/>
    </row>
    <row r="39" spans="1:6" ht="21">
      <c r="A39" s="24"/>
      <c r="B39" s="78">
        <f>+B19+B38</f>
        <v>16699216.630000001</v>
      </c>
      <c r="C39" s="79" t="s">
        <v>53</v>
      </c>
      <c r="D39" s="24"/>
      <c r="E39" s="78">
        <f>+E19+E38</f>
        <v>2247615.7599999998</v>
      </c>
      <c r="F39" s="22"/>
    </row>
    <row r="40" spans="1:6" ht="18.75">
      <c r="A40" s="146" t="s">
        <v>3</v>
      </c>
      <c r="B40" s="147"/>
      <c r="C40" s="81"/>
      <c r="D40" s="81"/>
      <c r="E40" s="82" t="s">
        <v>4</v>
      </c>
      <c r="F40" s="22"/>
    </row>
    <row r="41" spans="1:6" ht="18.75">
      <c r="A41" s="31" t="s">
        <v>5</v>
      </c>
      <c r="B41" s="31" t="s">
        <v>6</v>
      </c>
      <c r="C41" s="31" t="s">
        <v>7</v>
      </c>
      <c r="D41" s="31" t="s">
        <v>8</v>
      </c>
      <c r="E41" s="31" t="s">
        <v>6</v>
      </c>
      <c r="F41" s="22"/>
    </row>
    <row r="42" spans="1:6" ht="15" customHeight="1">
      <c r="A42" s="83" t="s">
        <v>9</v>
      </c>
      <c r="B42" s="83" t="s">
        <v>9</v>
      </c>
      <c r="C42" s="84"/>
      <c r="D42" s="84"/>
      <c r="E42" s="83" t="s">
        <v>9</v>
      </c>
      <c r="F42" s="22"/>
    </row>
    <row r="43" spans="1:6" ht="17.25" customHeight="1">
      <c r="A43" s="39"/>
      <c r="B43" s="39"/>
      <c r="C43" s="40" t="s">
        <v>148</v>
      </c>
      <c r="D43" s="28"/>
      <c r="E43" s="41"/>
      <c r="F43" s="22"/>
    </row>
    <row r="44" spans="1:6" ht="18.75">
      <c r="A44" s="85">
        <v>0</v>
      </c>
      <c r="B44" s="43">
        <f>+'[3]รายงานรับ-จ่าย'!$B$52+E44</f>
        <v>0</v>
      </c>
      <c r="C44" s="86" t="s">
        <v>54</v>
      </c>
      <c r="D44" s="87">
        <v>110000</v>
      </c>
      <c r="E44" s="88">
        <v>0</v>
      </c>
      <c r="F44" s="89"/>
    </row>
    <row r="45" spans="1:6" ht="18.75">
      <c r="A45" s="90">
        <v>1707120</v>
      </c>
      <c r="B45" s="43">
        <f>+'[2]รายงานรับ-จ่าย'!$B$54+E45</f>
        <v>569040</v>
      </c>
      <c r="C45" s="91" t="s">
        <v>55</v>
      </c>
      <c r="D45" s="92">
        <v>210000</v>
      </c>
      <c r="E45" s="88">
        <v>142260</v>
      </c>
      <c r="F45" s="89"/>
    </row>
    <row r="46" spans="1:6" ht="18.75">
      <c r="A46" s="90">
        <v>4727340</v>
      </c>
      <c r="B46" s="43">
        <f>+'[2]รายงานรับ-จ่าย'!$B$55+E46</f>
        <v>1505493.9</v>
      </c>
      <c r="C46" s="91" t="s">
        <v>56</v>
      </c>
      <c r="D46" s="92">
        <v>220000</v>
      </c>
      <c r="E46" s="88">
        <v>382035</v>
      </c>
      <c r="F46" s="89"/>
    </row>
    <row r="47" spans="1:6" ht="18.75">
      <c r="A47" s="90">
        <v>1132160</v>
      </c>
      <c r="B47" s="43">
        <f>+'[2]รายงานรับ-จ่าย'!$B$56+E47</f>
        <v>97606</v>
      </c>
      <c r="C47" s="91" t="s">
        <v>57</v>
      </c>
      <c r="D47" s="92">
        <v>310000</v>
      </c>
      <c r="E47" s="88">
        <v>31085</v>
      </c>
      <c r="F47" s="89"/>
    </row>
    <row r="48" spans="1:6" ht="18.75">
      <c r="A48" s="90">
        <v>1782000</v>
      </c>
      <c r="B48" s="43">
        <f>+'[2]รายงานรับ-จ่าย'!$B$57+E48</f>
        <v>475656.8</v>
      </c>
      <c r="C48" s="91" t="s">
        <v>58</v>
      </c>
      <c r="D48" s="92">
        <v>320000</v>
      </c>
      <c r="E48" s="88">
        <v>214808</v>
      </c>
      <c r="F48" s="89"/>
    </row>
    <row r="49" spans="1:6" ht="18.75">
      <c r="A49" s="90">
        <v>1365000</v>
      </c>
      <c r="B49" s="43">
        <f>+'[2]รายงานรับ-จ่าย'!$B$58+E49</f>
        <v>57370</v>
      </c>
      <c r="C49" s="91" t="s">
        <v>59</v>
      </c>
      <c r="D49" s="92">
        <v>330000</v>
      </c>
      <c r="E49" s="88">
        <v>15550</v>
      </c>
      <c r="F49" s="89"/>
    </row>
    <row r="50" spans="1:6" ht="18.75">
      <c r="A50" s="90">
        <v>970000</v>
      </c>
      <c r="B50" s="43">
        <f>+'[2]รายงานรับ-จ่าย'!$B$59+E50</f>
        <v>435519.69000000006</v>
      </c>
      <c r="C50" s="91" t="s">
        <v>60</v>
      </c>
      <c r="D50" s="92">
        <v>340000</v>
      </c>
      <c r="E50" s="88">
        <v>209943.17</v>
      </c>
      <c r="F50" s="89"/>
    </row>
    <row r="51" spans="1:6" ht="18.75">
      <c r="A51" s="90">
        <v>160000</v>
      </c>
      <c r="B51" s="43">
        <f>+'[2]รายงานรับ-จ่าย'!$B$60</f>
        <v>21820</v>
      </c>
      <c r="C51" s="91" t="s">
        <v>61</v>
      </c>
      <c r="D51" s="92">
        <v>410000</v>
      </c>
      <c r="E51" s="88">
        <v>0</v>
      </c>
      <c r="F51" s="89"/>
    </row>
    <row r="52" spans="1:6" ht="18.75">
      <c r="A52" s="90">
        <v>500000</v>
      </c>
      <c r="B52" s="43">
        <f>+'[2]รายงานรับ-จ่าย'!$B$61+E52</f>
        <v>477200</v>
      </c>
      <c r="C52" s="91" t="s">
        <v>62</v>
      </c>
      <c r="D52" s="92">
        <v>420000</v>
      </c>
      <c r="E52" s="88">
        <v>321700</v>
      </c>
      <c r="F52" s="89"/>
    </row>
    <row r="53" spans="1:6" ht="18.75">
      <c r="A53" s="93">
        <v>25000</v>
      </c>
      <c r="B53" s="43">
        <f>+'[4]รายงานรับ-จ่าย'!$B$61+E53</f>
        <v>0</v>
      </c>
      <c r="C53" s="86" t="s">
        <v>63</v>
      </c>
      <c r="D53" s="87">
        <v>510000</v>
      </c>
      <c r="E53" s="88">
        <f>+'[1]มาตรฐาน 2'!F13</f>
        <v>0</v>
      </c>
      <c r="F53" s="89"/>
    </row>
    <row r="54" spans="1:6" ht="18.75">
      <c r="A54" s="93">
        <v>0</v>
      </c>
      <c r="B54" s="43">
        <f>+'[4]รายงานรับ-จ่าย'!$B$62+E54</f>
        <v>0</v>
      </c>
      <c r="C54" s="86" t="s">
        <v>64</v>
      </c>
      <c r="D54" s="87">
        <v>610000</v>
      </c>
      <c r="E54" s="88">
        <v>0</v>
      </c>
      <c r="F54" s="89"/>
    </row>
    <row r="55" spans="1:6" ht="18.75">
      <c r="A55" s="93">
        <v>2454880</v>
      </c>
      <c r="B55" s="43">
        <f>+'[2]รายงานรับ-จ่าย'!$B$64+E55</f>
        <v>225548</v>
      </c>
      <c r="C55" s="86" t="s">
        <v>65</v>
      </c>
      <c r="D55" s="87">
        <v>6110000</v>
      </c>
      <c r="E55" s="88">
        <v>14760</v>
      </c>
      <c r="F55" s="89"/>
    </row>
    <row r="56" spans="1:6" ht="18.75">
      <c r="A56" s="90">
        <v>795600</v>
      </c>
      <c r="B56" s="43">
        <f>+'[2]รายงานรับ-จ่าย'!$B$65</f>
        <v>145600</v>
      </c>
      <c r="C56" s="91" t="s">
        <v>66</v>
      </c>
      <c r="D56" s="92">
        <v>6320000</v>
      </c>
      <c r="E56" s="88">
        <f>+'[1]มาตรฐาน 2'!F16</f>
        <v>0</v>
      </c>
      <c r="F56" s="89"/>
    </row>
    <row r="57" spans="1:6" ht="18.75">
      <c r="A57" s="90">
        <v>824600</v>
      </c>
      <c r="B57" s="43">
        <f>+'[3]รายงานรับ-จ่าย'!$B$65+E57</f>
        <v>0</v>
      </c>
      <c r="C57" s="91" t="s">
        <v>67</v>
      </c>
      <c r="D57" s="92">
        <v>6330000</v>
      </c>
      <c r="E57" s="88">
        <v>0</v>
      </c>
      <c r="F57" s="89"/>
    </row>
    <row r="58" spans="1:6" ht="18.75">
      <c r="A58" s="90">
        <v>40800</v>
      </c>
      <c r="B58" s="43">
        <f>+'[3]รายงานรับ-จ่าย'!$B$66+E58</f>
        <v>0</v>
      </c>
      <c r="C58" s="91" t="s">
        <v>68</v>
      </c>
      <c r="D58" s="92">
        <v>6410000</v>
      </c>
      <c r="E58" s="88">
        <f>+'[1]มาตรฐาน 2'!F18</f>
        <v>0</v>
      </c>
      <c r="F58" s="89"/>
    </row>
    <row r="59" spans="1:6" ht="18.75">
      <c r="A59" s="90">
        <v>1704500</v>
      </c>
      <c r="B59" s="43">
        <f>+'[3]รายงานรับ-จ่าย'!$B$67+E59</f>
        <v>0</v>
      </c>
      <c r="C59" s="91" t="s">
        <v>69</v>
      </c>
      <c r="D59" s="92">
        <v>6420000</v>
      </c>
      <c r="E59" s="88">
        <f>+'[1]มาตรฐาน 2'!F19</f>
        <v>0</v>
      </c>
      <c r="F59" s="89"/>
    </row>
    <row r="60" spans="1:6" ht="18.75">
      <c r="A60" s="94">
        <v>1119000</v>
      </c>
      <c r="B60" s="43">
        <f>+'[2]รายงานรับ-จ่าย'!$B$69</f>
        <v>533000</v>
      </c>
      <c r="C60" s="86" t="s">
        <v>64</v>
      </c>
      <c r="D60" s="87">
        <v>6610000</v>
      </c>
      <c r="E60" s="88">
        <f>+'[1]มาตรฐาน 2'!F20</f>
        <v>0</v>
      </c>
      <c r="F60" s="89"/>
    </row>
    <row r="61" spans="1:6" ht="21.75" thickBot="1">
      <c r="A61" s="52">
        <f>SUM(A44:A60)</f>
        <v>19308000</v>
      </c>
      <c r="B61" s="95">
        <f>SUM(B44:B60)</f>
        <v>4543854.3899999997</v>
      </c>
      <c r="C61" s="89"/>
      <c r="D61" s="96"/>
      <c r="E61" s="97">
        <f>SUM(E44:E60)</f>
        <v>1332141.17</v>
      </c>
      <c r="F61" s="89"/>
    </row>
    <row r="62" spans="1:6" ht="21.75" thickTop="1">
      <c r="A62" s="98"/>
      <c r="B62" s="43">
        <f>+'[2]รายงานรับ-จ่าย'!$B$71+E62</f>
        <v>2633860</v>
      </c>
      <c r="C62" s="99" t="s">
        <v>149</v>
      </c>
      <c r="D62" s="96">
        <v>7110000</v>
      </c>
      <c r="E62" s="88">
        <v>653760</v>
      </c>
      <c r="F62" s="89"/>
    </row>
    <row r="63" spans="1:6" ht="21">
      <c r="A63" s="100"/>
      <c r="B63" s="43">
        <v>132000</v>
      </c>
      <c r="C63" s="91" t="s">
        <v>70</v>
      </c>
      <c r="D63" s="92">
        <v>7220000</v>
      </c>
      <c r="E63" s="88">
        <v>33000</v>
      </c>
      <c r="F63" s="89"/>
    </row>
    <row r="64" spans="1:6" ht="21">
      <c r="A64" s="100"/>
      <c r="B64" s="43">
        <f>+'[3]รายงานรับ-จ่าย'!$B$72+E64</f>
        <v>0</v>
      </c>
      <c r="C64" s="91" t="s">
        <v>71</v>
      </c>
      <c r="D64" s="101">
        <v>7320000</v>
      </c>
      <c r="E64" s="88">
        <v>0</v>
      </c>
      <c r="F64" s="89"/>
    </row>
    <row r="65" spans="1:6" ht="21">
      <c r="A65" s="100"/>
      <c r="B65" s="43">
        <f>+'[3]รายงานรับ-จ่าย'!$B$73+E65</f>
        <v>0</v>
      </c>
      <c r="C65" s="91" t="s">
        <v>72</v>
      </c>
      <c r="D65" s="101">
        <v>7330000</v>
      </c>
      <c r="E65" s="88">
        <v>0</v>
      </c>
      <c r="F65" s="89"/>
    </row>
    <row r="66" spans="1:6" ht="21">
      <c r="A66" s="100"/>
      <c r="B66" s="43">
        <f>+'[3]รายงานรับ-จ่าย'!$B$74+E66</f>
        <v>0</v>
      </c>
      <c r="C66" s="91" t="s">
        <v>73</v>
      </c>
      <c r="D66" s="101">
        <v>7410000</v>
      </c>
      <c r="E66" s="88">
        <f>+'[1]มาตรฐาน 2'!F26</f>
        <v>0</v>
      </c>
      <c r="F66" s="89"/>
    </row>
    <row r="67" spans="1:6" ht="21">
      <c r="A67" s="100"/>
      <c r="B67" s="43">
        <f>+'[3]รายงานรับ-จ่าย'!$B$75+E67</f>
        <v>0</v>
      </c>
      <c r="C67" s="91" t="s">
        <v>69</v>
      </c>
      <c r="D67" s="101">
        <v>7420000</v>
      </c>
      <c r="E67" s="88">
        <f>+'[1]มาตรฐาน 2'!F26</f>
        <v>0</v>
      </c>
      <c r="F67" s="89"/>
    </row>
    <row r="68" spans="1:6" ht="18.75">
      <c r="A68" s="62"/>
      <c r="B68" s="43">
        <f>+'[3]รายงานรับ-จ่าย'!$B$76+E68</f>
        <v>0</v>
      </c>
      <c r="C68" s="48" t="s">
        <v>74</v>
      </c>
      <c r="D68" s="102">
        <v>110220</v>
      </c>
      <c r="E68" s="103">
        <f>+'[1]มาตรฐาน 2'!F26</f>
        <v>0</v>
      </c>
      <c r="F68" s="22"/>
    </row>
    <row r="69" spans="1:6" ht="18.75">
      <c r="A69" s="104"/>
      <c r="B69" s="43">
        <f>+'[3]รายงานรับ-จ่าย'!$B$77+E69</f>
        <v>0</v>
      </c>
      <c r="C69" s="91" t="s">
        <v>31</v>
      </c>
      <c r="D69" s="105" t="s">
        <v>32</v>
      </c>
      <c r="E69" s="103">
        <f>+'[1]มาตรฐาน 2'!F27</f>
        <v>0</v>
      </c>
      <c r="F69" s="89"/>
    </row>
    <row r="70" spans="1:6" ht="18.75">
      <c r="A70" s="104"/>
      <c r="B70" s="43">
        <f>+'[3]รายงานรับ-จ่าย'!$B$78+E70</f>
        <v>0</v>
      </c>
      <c r="C70" s="91" t="s">
        <v>75</v>
      </c>
      <c r="D70" s="105" t="s">
        <v>34</v>
      </c>
      <c r="E70" s="103">
        <f>+'[1]มาตรฐาน 2'!F28</f>
        <v>0</v>
      </c>
      <c r="F70" s="89"/>
    </row>
    <row r="71" spans="1:6" ht="18.75">
      <c r="A71" s="104"/>
      <c r="B71" s="43">
        <f>+'[3]รายงานรับ-จ่าย'!$B$79+E71</f>
        <v>0</v>
      </c>
      <c r="C71" s="91" t="s">
        <v>35</v>
      </c>
      <c r="D71" s="105" t="s">
        <v>36</v>
      </c>
      <c r="E71" s="103">
        <f>+'[1]มาตรฐาน 2'!F29</f>
        <v>0</v>
      </c>
      <c r="F71" s="89"/>
    </row>
    <row r="72" spans="1:6" ht="18.75">
      <c r="A72" s="104"/>
      <c r="B72" s="43">
        <v>76400</v>
      </c>
      <c r="C72" s="91" t="s">
        <v>76</v>
      </c>
      <c r="D72" s="105" t="s">
        <v>38</v>
      </c>
      <c r="E72" s="103">
        <f>+'[1]มาตรฐาน 2'!F30</f>
        <v>0</v>
      </c>
      <c r="F72" s="89"/>
    </row>
    <row r="73" spans="1:6" ht="18.75">
      <c r="A73" s="104"/>
      <c r="B73" s="43">
        <v>1313900</v>
      </c>
      <c r="C73" s="91" t="s">
        <v>77</v>
      </c>
      <c r="D73" s="105">
        <v>110605</v>
      </c>
      <c r="E73" s="103">
        <f>+'[1]มาตรฐาน 2'!F31</f>
        <v>0</v>
      </c>
      <c r="F73" s="89"/>
    </row>
    <row r="74" spans="1:6" ht="18.75">
      <c r="A74" s="104"/>
      <c r="B74" s="43">
        <v>1336200</v>
      </c>
      <c r="C74" s="91" t="s">
        <v>78</v>
      </c>
      <c r="D74" s="105" t="s">
        <v>41</v>
      </c>
      <c r="E74" s="103">
        <f>+'[1]มาตรฐาน 2'!F32</f>
        <v>4500</v>
      </c>
      <c r="F74" s="89"/>
    </row>
    <row r="75" spans="1:6" ht="18.75">
      <c r="A75" s="106"/>
      <c r="B75" s="43">
        <v>0</v>
      </c>
      <c r="C75" s="91" t="s">
        <v>79</v>
      </c>
      <c r="D75" s="107">
        <v>140000</v>
      </c>
      <c r="E75" s="103">
        <v>651600</v>
      </c>
      <c r="F75" s="89"/>
    </row>
    <row r="76" spans="1:6" ht="18.75">
      <c r="A76" s="106"/>
      <c r="B76" s="43">
        <f>+'[2]รายงานรับ-จ่าย'!$B$85</f>
        <v>8688</v>
      </c>
      <c r="C76" s="91" t="s">
        <v>44</v>
      </c>
      <c r="D76" s="107">
        <v>210200</v>
      </c>
      <c r="E76" s="103">
        <v>0</v>
      </c>
      <c r="F76" s="89"/>
    </row>
    <row r="77" spans="1:6" ht="18.75">
      <c r="A77" s="104"/>
      <c r="B77" s="43">
        <f>+'[2]รายงานรับ-จ่าย'!$B$86</f>
        <v>1834923</v>
      </c>
      <c r="C77" s="91" t="s">
        <v>80</v>
      </c>
      <c r="D77" s="105">
        <v>210401</v>
      </c>
      <c r="E77" s="103">
        <f>+'[1]มาตรฐาน 2'!F36</f>
        <v>0</v>
      </c>
      <c r="F77" s="89"/>
    </row>
    <row r="78" spans="1:6" ht="18.75">
      <c r="A78" s="104"/>
      <c r="B78" s="43">
        <f>+'[2]รายงานรับ-จ่าย'!$B$87</f>
        <v>39000</v>
      </c>
      <c r="C78" s="91" t="s">
        <v>81</v>
      </c>
      <c r="D78" s="105">
        <v>210402</v>
      </c>
      <c r="E78" s="103">
        <f>+'[1]มาตรฐาน 2'!F37</f>
        <v>0</v>
      </c>
      <c r="F78" s="89"/>
    </row>
    <row r="79" spans="1:6" ht="18.75">
      <c r="A79" s="104"/>
      <c r="B79" s="43">
        <f>+'[2]รายงานรับ-จ่าย'!$B$88</f>
        <v>882771</v>
      </c>
      <c r="C79" s="91" t="s">
        <v>82</v>
      </c>
      <c r="D79" s="105">
        <v>210500</v>
      </c>
      <c r="E79" s="103">
        <f>+'[1]มาตรฐาน 2'!F38</f>
        <v>0</v>
      </c>
      <c r="F79" s="89"/>
    </row>
    <row r="80" spans="1:6" ht="18.75">
      <c r="A80" s="104"/>
      <c r="B80" s="43">
        <f>+'[2]รายงานรับ-จ่าย'!$B$89+E80</f>
        <v>986843.46000000008</v>
      </c>
      <c r="C80" s="99" t="s">
        <v>83</v>
      </c>
      <c r="D80" s="107">
        <v>230199</v>
      </c>
      <c r="E80" s="103">
        <v>20972.29</v>
      </c>
      <c r="F80" s="89"/>
    </row>
    <row r="81" spans="1:6" ht="18.75">
      <c r="A81" s="104"/>
      <c r="B81" s="43">
        <f>+'[2]รายงานรับ-จ่าย'!$B$90</f>
        <v>389900</v>
      </c>
      <c r="C81" s="99" t="s">
        <v>84</v>
      </c>
      <c r="D81" s="108" t="s">
        <v>52</v>
      </c>
      <c r="E81" s="103">
        <v>0</v>
      </c>
      <c r="F81" s="89"/>
    </row>
    <row r="82" spans="1:6" ht="18">
      <c r="A82" s="109"/>
      <c r="B82" s="110">
        <f>SUM(B62:B81)</f>
        <v>9634485.4600000009</v>
      </c>
      <c r="C82" s="111"/>
      <c r="D82" s="89"/>
      <c r="E82" s="110">
        <f>SUM(E62:E81)</f>
        <v>1363832.29</v>
      </c>
      <c r="F82" s="89"/>
    </row>
    <row r="83" spans="1:6" ht="18.75">
      <c r="A83" s="24"/>
      <c r="B83" s="112">
        <f>+B61+B82</f>
        <v>14178339.850000001</v>
      </c>
      <c r="C83" s="113" t="s">
        <v>85</v>
      </c>
      <c r="D83" s="24"/>
      <c r="E83" s="112">
        <f>E61+E82</f>
        <v>2695973.46</v>
      </c>
      <c r="F83" s="22"/>
    </row>
    <row r="84" spans="1:6" ht="18.75">
      <c r="A84" s="80"/>
      <c r="B84" s="114"/>
      <c r="C84" s="111" t="s">
        <v>86</v>
      </c>
      <c r="D84" s="111"/>
      <c r="E84" s="39"/>
      <c r="F84" s="22"/>
    </row>
    <row r="85" spans="1:6" ht="18.75">
      <c r="A85" s="80"/>
      <c r="B85" s="114"/>
      <c r="C85" s="111" t="s">
        <v>87</v>
      </c>
      <c r="D85" s="111"/>
      <c r="E85" s="114"/>
      <c r="F85" s="22"/>
    </row>
    <row r="86" spans="1:6" ht="18.75">
      <c r="A86" s="80"/>
      <c r="B86" s="114">
        <f>+B39-B83</f>
        <v>2520876.7799999993</v>
      </c>
      <c r="C86" s="111" t="s">
        <v>88</v>
      </c>
      <c r="D86" s="111"/>
      <c r="E86" s="39">
        <f>+E39-E83</f>
        <v>-448357.70000000019</v>
      </c>
      <c r="F86" s="22"/>
    </row>
    <row r="87" spans="1:6" ht="21.75" thickBot="1">
      <c r="A87" s="24"/>
      <c r="B87" s="52">
        <f>+E87</f>
        <v>18209275.729999997</v>
      </c>
      <c r="C87" s="115" t="s">
        <v>89</v>
      </c>
      <c r="D87" s="111"/>
      <c r="E87" s="116">
        <f>+E9+E39-E83</f>
        <v>18209275.729999997</v>
      </c>
      <c r="F87" s="22"/>
    </row>
    <row r="88" spans="1:6" ht="19.5" thickTop="1">
      <c r="A88" s="24"/>
      <c r="B88" s="117"/>
      <c r="C88" s="111"/>
      <c r="D88" s="111"/>
      <c r="E88" s="118"/>
      <c r="F88" s="22"/>
    </row>
    <row r="89" spans="1:6" ht="18.75">
      <c r="A89" s="24" t="s">
        <v>90</v>
      </c>
      <c r="B89" s="24"/>
      <c r="C89" s="111" t="s">
        <v>91</v>
      </c>
      <c r="D89" s="111"/>
      <c r="E89" s="80"/>
      <c r="F89" s="22"/>
    </row>
    <row r="90" spans="1:6" ht="18.75">
      <c r="A90" s="24" t="s">
        <v>92</v>
      </c>
      <c r="B90" s="24"/>
      <c r="C90" s="24" t="s">
        <v>150</v>
      </c>
      <c r="D90" s="24"/>
      <c r="E90" s="80"/>
      <c r="F90" s="22"/>
    </row>
    <row r="91" spans="1:6" ht="18.75">
      <c r="A91" s="24" t="s">
        <v>151</v>
      </c>
      <c r="B91" s="24"/>
      <c r="C91" s="24" t="s">
        <v>93</v>
      </c>
      <c r="D91" s="24"/>
      <c r="E91" s="24"/>
      <c r="F91" s="22"/>
    </row>
  </sheetData>
  <mergeCells count="4">
    <mergeCell ref="A6:B6"/>
    <mergeCell ref="A1:E1"/>
    <mergeCell ref="C4:D4"/>
    <mergeCell ref="A40:B40"/>
  </mergeCells>
  <pageMargins left="0.70866141732283472" right="0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งบทดลอง</vt:lpstr>
      <vt:lpstr>งบรับ-จ่ายเงินสด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cp:lastPrinted>2013-01-11T23:28:07Z</cp:lastPrinted>
  <dcterms:created xsi:type="dcterms:W3CDTF">2012-12-29T12:24:55Z</dcterms:created>
  <dcterms:modified xsi:type="dcterms:W3CDTF">2013-01-11T23:41:18Z</dcterms:modified>
</cp:coreProperties>
</file>